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5195" windowHeight="12525"/>
  </bookViews>
  <sheets>
    <sheet name="Semestres12" sheetId="1" r:id="rId1"/>
    <sheet name="Semestres34" sheetId="4" r:id="rId2"/>
    <sheet name="AFP" sheetId="3" r:id="rId3"/>
  </sheets>
  <definedNames>
    <definedName name="ES2MOYS1">Semestres12!$E$10</definedName>
    <definedName name="ES2MOYS2">Semestres12!$K$10</definedName>
    <definedName name="ES2MOYS3">Semestres34!$E$9</definedName>
    <definedName name="ES2MOYS4">Semestres34!$K$9</definedName>
    <definedName name="ES2S1">Semestres12!$B$8:$D$10</definedName>
    <definedName name="ES2S2">Semestres12!$H$8:$J$10</definedName>
    <definedName name="ES2S3">Semestres34!$B$7:$D$9</definedName>
    <definedName name="ES2S4">Semestres34!$H$7:$J$9</definedName>
    <definedName name="FRAMOYS1">Semestres12!$E$18</definedName>
    <definedName name="FRAMOYS2">Semestres12!$K$18</definedName>
    <definedName name="FRAMOYS3">Semestres34!$E$17</definedName>
    <definedName name="FRAMOYS4">Semestres34!$K$17</definedName>
    <definedName name="FRAS1">Semestres12!$B$16:$D$18</definedName>
    <definedName name="FRAS2">Semestres12!$H$16:$J$18</definedName>
    <definedName name="FRAS3">Semestres34!$B$15:$D$17</definedName>
    <definedName name="FRAS4">Semestres34!$H$15:$J$17</definedName>
    <definedName name="ICAMOYS1">Semestres12!$E$14</definedName>
    <definedName name="ICAMOYS2">Semestres12!$K$14</definedName>
    <definedName name="ICAMOYS3">Semestres34!$E$13</definedName>
    <definedName name="ICAMOYS4">Semestres34!$K$13</definedName>
    <definedName name="ICAS1">Semestres12!$B$12:$D$14</definedName>
    <definedName name="ICAS2">Semestres12!$H$12:$J$14</definedName>
    <definedName name="ICAS3">Semestres34!$B$11:$D$13</definedName>
    <definedName name="ICAS4">Semestres34!$H$11:$J$13</definedName>
    <definedName name="TA">Semestres34!$J$25</definedName>
    <definedName name="_xlnm.Print_Area" localSheetId="2">AFP!$B$2:$M$14</definedName>
    <definedName name="_xlnm.Print_Area" localSheetId="0">Semestres12!$B$2:$O$28</definedName>
    <definedName name="_xlnm.Print_Area" localSheetId="1">Semestres34!$B$2:$M$29</definedName>
  </definedNames>
  <calcPr calcId="145621"/>
</workbook>
</file>

<file path=xl/calcChain.xml><?xml version="1.0" encoding="utf-8"?>
<calcChain xmlns="http://schemas.openxmlformats.org/spreadsheetml/2006/main">
  <c r="E10" i="3" l="1"/>
  <c r="F10" i="3"/>
  <c r="L9" i="3" l="1"/>
  <c r="L8" i="3"/>
  <c r="E17" i="4" l="1"/>
  <c r="E9" i="3" s="1"/>
  <c r="K17" i="4"/>
  <c r="F9" i="3" s="1"/>
  <c r="K9" i="4"/>
  <c r="F7" i="3" s="1"/>
  <c r="K13" i="4"/>
  <c r="F8" i="3" s="1"/>
  <c r="E13" i="4"/>
  <c r="E8" i="3" s="1"/>
  <c r="E9" i="4"/>
  <c r="E7" i="3" s="1"/>
  <c r="E21" i="4" l="1"/>
  <c r="E10" i="1" l="1"/>
  <c r="C7" i="3" l="1"/>
  <c r="F10" i="1" l="1"/>
  <c r="K10" i="1"/>
  <c r="E14" i="1"/>
  <c r="K14" i="1"/>
  <c r="D8" i="3" s="1"/>
  <c r="E18" i="1"/>
  <c r="C9" i="3" s="1"/>
  <c r="K18" i="1"/>
  <c r="D9" i="3" s="1"/>
  <c r="B2" i="3"/>
  <c r="B2" i="4"/>
  <c r="L14" i="1" l="1"/>
  <c r="L18" i="1"/>
  <c r="L10" i="1"/>
  <c r="D7" i="3"/>
  <c r="D10" i="3" s="1"/>
  <c r="E22" i="1"/>
  <c r="K22" i="1"/>
  <c r="F18" i="1"/>
  <c r="F14" i="1"/>
  <c r="C8" i="3"/>
  <c r="C10" i="3" s="1"/>
  <c r="N17" i="4"/>
  <c r="N13" i="4"/>
  <c r="M22" i="1" l="1"/>
  <c r="K24" i="1"/>
  <c r="F17" i="4"/>
  <c r="F13" i="4"/>
  <c r="E24" i="1"/>
  <c r="G22" i="1"/>
  <c r="K21" i="4"/>
  <c r="K23" i="4" s="1"/>
  <c r="E23" i="4"/>
  <c r="N9" i="4"/>
  <c r="F9" i="4"/>
  <c r="L17" i="4"/>
  <c r="L9" i="4"/>
  <c r="G21" i="4" l="1"/>
  <c r="M21" i="4"/>
  <c r="L7" i="3"/>
  <c r="L11" i="3" s="1"/>
  <c r="M11" i="3" l="1"/>
  <c r="L12" i="3"/>
</calcChain>
</file>

<file path=xl/comments1.xml><?xml version="1.0" encoding="utf-8"?>
<comments xmlns="http://schemas.openxmlformats.org/spreadsheetml/2006/main">
  <authors>
    <author>Tourino Pablo</author>
    <author>zfpjht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A chaque semestre : moyenne des trois branches puis Moyenne des 4 bulletins semestrestriels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Moyenne des notes des trois examens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" authorId="0">
      <text>
        <r>
          <rPr>
            <sz val="9"/>
            <color indexed="81"/>
            <rFont val="Tahoma"/>
            <family val="2"/>
          </rPr>
          <t xml:space="preserve">Moyenne générale finale : moyenne "branches : 40% moyenne "examens" : 30%
note TIE : 30%
</t>
        </r>
      </text>
    </comment>
    <comment ref="H16" authorId="1">
      <text>
        <r>
          <rPr>
            <b/>
            <sz val="8"/>
            <color indexed="81"/>
            <rFont val="Tahoma"/>
            <family val="2"/>
          </rPr>
          <t>Cellules qui contiennent un commentaire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<sst xmlns="http://schemas.openxmlformats.org/spreadsheetml/2006/main" count="58" uniqueCount="36">
  <si>
    <t>Semestre 1</t>
  </si>
  <si>
    <t>Semestre 2</t>
  </si>
  <si>
    <t>Semestre 3</t>
  </si>
  <si>
    <t>I.C.A.</t>
  </si>
  <si>
    <t>FRA</t>
  </si>
  <si>
    <t>Moy.</t>
  </si>
  <si>
    <t>Bilan semestre 1</t>
  </si>
  <si>
    <t xml:space="preserve">Résultat : </t>
  </si>
  <si>
    <t>Bilan semestre 2</t>
  </si>
  <si>
    <t>Bilan semestre 3</t>
  </si>
  <si>
    <t>Semestre 4</t>
  </si>
  <si>
    <t>Branches</t>
  </si>
  <si>
    <t>I.C.A</t>
  </si>
  <si>
    <t>Français</t>
  </si>
  <si>
    <t>Notes d'expérience (école)</t>
  </si>
  <si>
    <t>Moyenne</t>
  </si>
  <si>
    <t>Examen</t>
  </si>
  <si>
    <t>Ecrit</t>
  </si>
  <si>
    <t>Bulletin final</t>
  </si>
  <si>
    <t xml:space="preserve">Moyenne : </t>
  </si>
  <si>
    <t>Attention : utilisation uniquement avec EXCEL2010 (disponible dans l'école)</t>
  </si>
  <si>
    <t xml:space="preserve">Nom, prénom de l'étudiant-e : </t>
  </si>
  <si>
    <t>Profil ADB</t>
  </si>
  <si>
    <t>E &amp; S</t>
  </si>
  <si>
    <t>Bilan semestre 4</t>
  </si>
  <si>
    <t>TIE</t>
  </si>
  <si>
    <t>Ne compte que pour l'AFP</t>
  </si>
  <si>
    <t xml:space="preserve">E &amp; S </t>
  </si>
  <si>
    <t xml:space="preserve">Résultat final de l'AFP : </t>
  </si>
  <si>
    <r>
      <t>Moyenne générale</t>
    </r>
    <r>
      <rPr>
        <sz val="10"/>
        <rFont val="Arial"/>
      </rPr>
      <t xml:space="preserve"> : </t>
    </r>
  </si>
  <si>
    <r>
      <t xml:space="preserve">Moyenne générale </t>
    </r>
    <r>
      <rPr>
        <sz val="10"/>
        <rFont val="Arial"/>
      </rPr>
      <t xml:space="preserve">: </t>
    </r>
  </si>
  <si>
    <t>Bulletin AFP</t>
  </si>
  <si>
    <t xml:space="preserve">Moyenne "branches" : </t>
  </si>
  <si>
    <t xml:space="preserve">Moyenne "examens" : </t>
  </si>
  <si>
    <t xml:space="preserve">Note TIE : </t>
  </si>
  <si>
    <t>ADB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</si>
</sst>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Arial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vertAlign val="superscript"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72"/>
      <color indexed="9"/>
      <name val="Arial"/>
      <family val="2"/>
    </font>
    <font>
      <sz val="72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/>
  </cellStyleXfs>
  <cellXfs count="154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0" xfId="0" applyFont="1"/>
    <xf numFmtId="0" fontId="6" fillId="2" borderId="5" xfId="0" applyFont="1" applyFill="1" applyBorder="1" applyAlignment="1" applyProtection="1">
      <alignment horizontal="center"/>
      <protection locked="0"/>
    </xf>
    <xf numFmtId="0" fontId="6" fillId="2" borderId="6" xfId="0" applyFont="1" applyFill="1" applyBorder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 applyProtection="1">
      <alignment horizontal="center"/>
      <protection locked="0"/>
    </xf>
    <xf numFmtId="0" fontId="6" fillId="2" borderId="10" xfId="0" applyFont="1" applyFill="1" applyBorder="1" applyAlignment="1" applyProtection="1">
      <alignment horizontal="center"/>
      <protection locked="0"/>
    </xf>
    <xf numFmtId="0" fontId="6" fillId="2" borderId="11" xfId="0" applyFont="1" applyFill="1" applyBorder="1" applyAlignment="1" applyProtection="1">
      <alignment horizontal="center"/>
      <protection locked="0"/>
    </xf>
    <xf numFmtId="0" fontId="6" fillId="2" borderId="12" xfId="0" applyFont="1" applyFill="1" applyBorder="1" applyAlignment="1" applyProtection="1">
      <alignment horizontal="center"/>
      <protection locked="0"/>
    </xf>
    <xf numFmtId="0" fontId="6" fillId="2" borderId="13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Alignment="1" applyProtection="1">
      <alignment horizontal="center"/>
      <protection locked="0"/>
    </xf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9" xfId="0" applyFont="1" applyFill="1" applyBorder="1" applyAlignment="1" applyProtection="1">
      <alignment horizontal="center"/>
      <protection locked="0"/>
    </xf>
    <xf numFmtId="0" fontId="6" fillId="3" borderId="10" xfId="0" applyFont="1" applyFill="1" applyBorder="1" applyAlignment="1" applyProtection="1">
      <alignment horizontal="center"/>
      <protection locked="0"/>
    </xf>
    <xf numFmtId="0" fontId="6" fillId="3" borderId="11" xfId="0" applyFont="1" applyFill="1" applyBorder="1" applyAlignment="1" applyProtection="1">
      <alignment horizontal="center"/>
      <protection locked="0"/>
    </xf>
    <xf numFmtId="0" fontId="6" fillId="3" borderId="12" xfId="0" applyFont="1" applyFill="1" applyBorder="1" applyAlignment="1" applyProtection="1">
      <alignment horizontal="center"/>
      <protection locked="0"/>
    </xf>
    <xf numFmtId="0" fontId="6" fillId="3" borderId="13" xfId="0" applyFont="1" applyFill="1" applyBorder="1" applyAlignment="1" applyProtection="1">
      <alignment horizontal="center"/>
      <protection locked="0"/>
    </xf>
    <xf numFmtId="0" fontId="6" fillId="4" borderId="5" xfId="0" applyFont="1" applyFill="1" applyBorder="1" applyAlignment="1" applyProtection="1">
      <alignment horizontal="center"/>
      <protection locked="0"/>
    </xf>
    <xf numFmtId="0" fontId="6" fillId="4" borderId="6" xfId="0" applyFont="1" applyFill="1" applyBorder="1" applyAlignment="1" applyProtection="1">
      <alignment horizontal="center"/>
      <protection locked="0"/>
    </xf>
    <xf numFmtId="0" fontId="6" fillId="4" borderId="7" xfId="0" applyFont="1" applyFill="1" applyBorder="1" applyAlignment="1" applyProtection="1">
      <alignment horizontal="center"/>
      <protection locked="0"/>
    </xf>
    <xf numFmtId="0" fontId="6" fillId="4" borderId="8" xfId="0" applyFont="1" applyFill="1" applyBorder="1" applyAlignment="1" applyProtection="1">
      <alignment horizontal="center"/>
      <protection locked="0"/>
    </xf>
    <xf numFmtId="0" fontId="6" fillId="4" borderId="9" xfId="0" applyFont="1" applyFill="1" applyBorder="1" applyAlignment="1" applyProtection="1">
      <alignment horizontal="center"/>
      <protection locked="0"/>
    </xf>
    <xf numFmtId="0" fontId="6" fillId="4" borderId="10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4" borderId="13" xfId="0" applyFont="1" applyFill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0" fillId="0" borderId="0" xfId="0" applyBorder="1"/>
    <xf numFmtId="0" fontId="0" fillId="0" borderId="17" xfId="0" applyBorder="1"/>
    <xf numFmtId="0" fontId="8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6" fillId="2" borderId="25" xfId="0" applyFont="1" applyFill="1" applyBorder="1" applyAlignment="1" applyProtection="1">
      <alignment horizontal="center"/>
      <protection locked="0"/>
    </xf>
    <xf numFmtId="0" fontId="6" fillId="2" borderId="26" xfId="0" applyFont="1" applyFill="1" applyBorder="1" applyAlignment="1" applyProtection="1">
      <alignment horizontal="center"/>
      <protection locked="0"/>
    </xf>
    <xf numFmtId="0" fontId="6" fillId="2" borderId="27" xfId="0" applyFont="1" applyFill="1" applyBorder="1" applyAlignment="1" applyProtection="1">
      <alignment horizontal="center"/>
      <protection locked="0"/>
    </xf>
    <xf numFmtId="0" fontId="6" fillId="3" borderId="25" xfId="0" applyFont="1" applyFill="1" applyBorder="1" applyAlignment="1" applyProtection="1">
      <alignment horizontal="center"/>
      <protection locked="0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6" fillId="2" borderId="31" xfId="0" applyFont="1" applyFill="1" applyBorder="1" applyAlignment="1" applyProtection="1">
      <alignment horizontal="center"/>
      <protection locked="0"/>
    </xf>
    <xf numFmtId="0" fontId="6" fillId="2" borderId="32" xfId="0" applyFont="1" applyFill="1" applyBorder="1" applyAlignment="1" applyProtection="1">
      <alignment horizontal="center"/>
      <protection locked="0"/>
    </xf>
    <xf numFmtId="0" fontId="6" fillId="2" borderId="33" xfId="0" applyFont="1" applyFill="1" applyBorder="1" applyAlignment="1" applyProtection="1">
      <alignment horizontal="center"/>
      <protection locked="0"/>
    </xf>
    <xf numFmtId="0" fontId="6" fillId="2" borderId="34" xfId="0" applyFont="1" applyFill="1" applyBorder="1" applyAlignment="1" applyProtection="1">
      <alignment horizontal="center"/>
      <protection locked="0"/>
    </xf>
    <xf numFmtId="0" fontId="6" fillId="2" borderId="35" xfId="0" applyFont="1" applyFill="1" applyBorder="1" applyAlignment="1" applyProtection="1">
      <alignment horizontal="center"/>
      <protection locked="0"/>
    </xf>
    <xf numFmtId="0" fontId="14" fillId="0" borderId="0" xfId="0" applyFont="1"/>
    <xf numFmtId="0" fontId="12" fillId="0" borderId="0" xfId="0" applyFont="1" applyAlignment="1"/>
    <xf numFmtId="0" fontId="6" fillId="4" borderId="35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Border="1"/>
    <xf numFmtId="0" fontId="6" fillId="0" borderId="0" xfId="0" applyFont="1" applyFill="1" applyBorder="1" applyAlignment="1" applyProtection="1">
      <alignment horizontal="center"/>
      <protection locked="0"/>
    </xf>
    <xf numFmtId="0" fontId="0" fillId="5" borderId="52" xfId="0" applyFill="1" applyBorder="1" applyAlignment="1" applyProtection="1">
      <alignment horizontal="center"/>
      <protection locked="0"/>
    </xf>
    <xf numFmtId="0" fontId="0" fillId="0" borderId="0" xfId="0" applyProtection="1"/>
    <xf numFmtId="0" fontId="5" fillId="0" borderId="0" xfId="0" applyFont="1" applyAlignment="1" applyProtection="1"/>
    <xf numFmtId="0" fontId="5" fillId="0" borderId="0" xfId="0" applyFont="1" applyAlignment="1" applyProtection="1">
      <alignment horizontal="left"/>
    </xf>
    <xf numFmtId="0" fontId="0" fillId="0" borderId="24" xfId="0" applyBorder="1" applyAlignment="1" applyProtection="1">
      <alignment horizontal="left" vertical="center"/>
    </xf>
    <xf numFmtId="0" fontId="0" fillId="0" borderId="16" xfId="0" applyBorder="1" applyProtection="1"/>
    <xf numFmtId="0" fontId="0" fillId="0" borderId="0" xfId="0" applyBorder="1" applyProtection="1"/>
    <xf numFmtId="0" fontId="0" fillId="0" borderId="17" xfId="0" applyBorder="1" applyProtection="1"/>
    <xf numFmtId="0" fontId="15" fillId="6" borderId="23" xfId="0" applyFont="1" applyFill="1" applyBorder="1" applyProtection="1"/>
    <xf numFmtId="0" fontId="0" fillId="6" borderId="37" xfId="0" applyNumberFormat="1" applyFill="1" applyBorder="1" applyAlignment="1" applyProtection="1">
      <alignment horizontal="center"/>
    </xf>
    <xf numFmtId="0" fontId="0" fillId="6" borderId="56" xfId="0" applyNumberFormat="1" applyFill="1" applyBorder="1" applyAlignment="1" applyProtection="1">
      <alignment horizontal="center"/>
    </xf>
    <xf numFmtId="0" fontId="0" fillId="6" borderId="38" xfId="0" applyNumberFormat="1" applyFill="1" applyBorder="1" applyAlignment="1" applyProtection="1">
      <alignment horizontal="center"/>
    </xf>
    <xf numFmtId="0" fontId="0" fillId="0" borderId="0" xfId="0" applyNumberFormat="1" applyProtection="1"/>
    <xf numFmtId="0" fontId="15" fillId="0" borderId="29" xfId="0" applyFont="1" applyBorder="1" applyAlignment="1" applyProtection="1">
      <alignment horizontal="right"/>
    </xf>
    <xf numFmtId="0" fontId="15" fillId="0" borderId="0" xfId="0" applyFont="1" applyProtection="1"/>
    <xf numFmtId="0" fontId="0" fillId="3" borderId="14" xfId="0" applyFill="1" applyBorder="1" applyProtection="1"/>
    <xf numFmtId="0" fontId="0" fillId="3" borderId="36" xfId="0" applyNumberFormat="1" applyFill="1" applyBorder="1" applyAlignment="1" applyProtection="1">
      <alignment horizontal="center"/>
    </xf>
    <xf numFmtId="0" fontId="0" fillId="3" borderId="30" xfId="0" applyNumberFormat="1" applyFill="1" applyBorder="1" applyAlignment="1" applyProtection="1">
      <alignment horizontal="center"/>
    </xf>
    <xf numFmtId="0" fontId="0" fillId="3" borderId="39" xfId="0" applyNumberFormat="1" applyFill="1" applyBorder="1" applyAlignment="1" applyProtection="1">
      <alignment horizontal="center"/>
    </xf>
    <xf numFmtId="0" fontId="15" fillId="0" borderId="0" xfId="0" applyFont="1" applyAlignment="1" applyProtection="1">
      <alignment horizontal="right"/>
    </xf>
    <xf numFmtId="0" fontId="0" fillId="4" borderId="15" xfId="0" applyFill="1" applyBorder="1" applyProtection="1"/>
    <xf numFmtId="0" fontId="0" fillId="4" borderId="40" xfId="0" applyNumberFormat="1" applyFill="1" applyBorder="1" applyAlignment="1" applyProtection="1">
      <alignment horizontal="center"/>
    </xf>
    <xf numFmtId="0" fontId="0" fillId="4" borderId="57" xfId="0" applyNumberFormat="1" applyFill="1" applyBorder="1" applyAlignment="1" applyProtection="1">
      <alignment horizontal="center"/>
    </xf>
    <xf numFmtId="0" fontId="0" fillId="4" borderId="41" xfId="0" applyNumberFormat="1" applyFill="1" applyBorder="1" applyAlignment="1" applyProtection="1">
      <alignment horizontal="center"/>
    </xf>
    <xf numFmtId="0" fontId="0" fillId="0" borderId="0" xfId="0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9" fillId="0" borderId="0" xfId="0" applyFont="1" applyProtection="1"/>
    <xf numFmtId="0" fontId="0" fillId="0" borderId="0" xfId="0" applyFill="1" applyProtection="1"/>
    <xf numFmtId="0" fontId="0" fillId="7" borderId="4" xfId="0" applyFill="1" applyBorder="1" applyAlignment="1">
      <alignment horizontal="center"/>
    </xf>
    <xf numFmtId="0" fontId="0" fillId="7" borderId="0" xfId="0" applyFill="1"/>
    <xf numFmtId="164" fontId="0" fillId="7" borderId="4" xfId="0" applyNumberForma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5" fillId="7" borderId="0" xfId="0" applyFont="1" applyFill="1" applyAlignment="1"/>
    <xf numFmtId="0" fontId="0" fillId="7" borderId="20" xfId="0" applyFill="1" applyBorder="1" applyAlignment="1" applyProtection="1">
      <alignment horizontal="center" textRotation="90"/>
    </xf>
    <xf numFmtId="0" fontId="0" fillId="7" borderId="21" xfId="0" applyFill="1" applyBorder="1" applyAlignment="1" applyProtection="1">
      <alignment horizontal="center" textRotation="90"/>
    </xf>
    <xf numFmtId="0" fontId="1" fillId="7" borderId="19" xfId="0" applyFont="1" applyFill="1" applyBorder="1" applyAlignment="1" applyProtection="1">
      <alignment horizontal="center" textRotation="90"/>
    </xf>
    <xf numFmtId="0" fontId="0" fillId="7" borderId="18" xfId="0" applyFill="1" applyBorder="1" applyAlignment="1" applyProtection="1">
      <alignment horizontal="center" textRotation="90"/>
    </xf>
    <xf numFmtId="0" fontId="0" fillId="7" borderId="45" xfId="0" applyFill="1" applyBorder="1" applyAlignment="1" applyProtection="1">
      <alignment horizontal="center" textRotation="90"/>
    </xf>
    <xf numFmtId="0" fontId="0" fillId="7" borderId="46" xfId="0" applyFill="1" applyBorder="1" applyAlignment="1" applyProtection="1">
      <alignment horizontal="center" textRotation="90"/>
    </xf>
    <xf numFmtId="164" fontId="0" fillId="7" borderId="4" xfId="0" applyNumberFormat="1" applyFill="1" applyBorder="1" applyAlignment="1" applyProtection="1">
      <alignment horizontal="center"/>
    </xf>
    <xf numFmtId="0" fontId="5" fillId="7" borderId="0" xfId="0" applyFont="1" applyFill="1" applyAlignment="1" applyProtection="1"/>
    <xf numFmtId="0" fontId="1" fillId="7" borderId="50" xfId="0" applyFont="1" applyFill="1" applyBorder="1" applyAlignment="1" applyProtection="1">
      <alignment horizontal="center" vertical="center"/>
    </xf>
    <xf numFmtId="0" fontId="0" fillId="7" borderId="0" xfId="0" applyFill="1" applyAlignment="1">
      <alignment horizontal="right"/>
    </xf>
    <xf numFmtId="0" fontId="0" fillId="7" borderId="29" xfId="0" applyFill="1" applyBorder="1" applyAlignment="1">
      <alignment horizontal="right"/>
    </xf>
    <xf numFmtId="0" fontId="1" fillId="7" borderId="45" xfId="0" applyFont="1" applyFill="1" applyBorder="1" applyAlignment="1">
      <alignment horizontal="center"/>
    </xf>
    <xf numFmtId="0" fontId="1" fillId="7" borderId="16" xfId="0" applyFont="1" applyFill="1" applyBorder="1" applyAlignment="1">
      <alignment horizontal="center"/>
    </xf>
    <xf numFmtId="0" fontId="1" fillId="7" borderId="46" xfId="0" applyFont="1" applyFill="1" applyBorder="1" applyAlignment="1">
      <alignment horizontal="center"/>
    </xf>
    <xf numFmtId="0" fontId="5" fillId="7" borderId="0" xfId="0" applyFont="1" applyFill="1" applyBorder="1" applyAlignment="1" applyProtection="1">
      <alignment horizontal="left"/>
      <protection locked="0"/>
    </xf>
    <xf numFmtId="0" fontId="1" fillId="2" borderId="53" xfId="0" applyFont="1" applyFill="1" applyBorder="1" applyAlignment="1">
      <alignment horizontal="center"/>
    </xf>
    <xf numFmtId="0" fontId="1" fillId="2" borderId="54" xfId="0" applyFon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2" fillId="3" borderId="53" xfId="0" applyFont="1" applyFill="1" applyBorder="1" applyAlignment="1">
      <alignment horizontal="center"/>
    </xf>
    <xf numFmtId="0" fontId="2" fillId="3" borderId="54" xfId="0" applyFont="1" applyFill="1" applyBorder="1" applyAlignment="1">
      <alignment horizontal="center"/>
    </xf>
    <xf numFmtId="0" fontId="2" fillId="3" borderId="55" xfId="0" applyFont="1" applyFill="1" applyBorder="1" applyAlignment="1">
      <alignment horizontal="center"/>
    </xf>
    <xf numFmtId="0" fontId="2" fillId="4" borderId="53" xfId="0" applyFont="1" applyFill="1" applyBorder="1" applyAlignment="1">
      <alignment horizontal="center"/>
    </xf>
    <xf numFmtId="0" fontId="2" fillId="4" borderId="54" xfId="0" applyFont="1" applyFill="1" applyBorder="1" applyAlignment="1">
      <alignment horizontal="center"/>
    </xf>
    <xf numFmtId="0" fontId="2" fillId="4" borderId="55" xfId="0" applyFont="1" applyFill="1" applyBorder="1" applyAlignment="1">
      <alignment horizontal="center"/>
    </xf>
    <xf numFmtId="0" fontId="15" fillId="7" borderId="0" xfId="0" applyFont="1" applyFill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7" fillId="0" borderId="17" xfId="0" applyFont="1" applyBorder="1" applyAlignment="1">
      <alignment horizontal="left" wrapText="1"/>
    </xf>
    <xf numFmtId="0" fontId="3" fillId="0" borderId="17" xfId="0" applyFont="1" applyBorder="1" applyAlignment="1">
      <alignment horizontal="left" wrapText="1"/>
    </xf>
    <xf numFmtId="0" fontId="1" fillId="5" borderId="50" xfId="0" applyFont="1" applyFill="1" applyBorder="1" applyAlignment="1">
      <alignment horizontal="center"/>
    </xf>
    <xf numFmtId="0" fontId="1" fillId="5" borderId="51" xfId="0" applyFont="1" applyFill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2" fillId="3" borderId="47" xfId="0" applyFont="1" applyFill="1" applyBorder="1" applyAlignment="1">
      <alignment horizontal="center"/>
    </xf>
    <xf numFmtId="0" fontId="2" fillId="3" borderId="48" xfId="0" applyFont="1" applyFill="1" applyBorder="1" applyAlignment="1">
      <alignment horizontal="center"/>
    </xf>
    <xf numFmtId="0" fontId="2" fillId="3" borderId="49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2" fillId="4" borderId="48" xfId="0" applyFont="1" applyFill="1" applyBorder="1" applyAlignment="1">
      <alignment horizontal="center"/>
    </xf>
    <xf numFmtId="0" fontId="2" fillId="4" borderId="49" xfId="0" applyFont="1" applyFill="1" applyBorder="1" applyAlignment="1">
      <alignment horizontal="center"/>
    </xf>
    <xf numFmtId="0" fontId="5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0" fontId="1" fillId="7" borderId="45" xfId="0" applyFont="1" applyFill="1" applyBorder="1" applyAlignment="1" applyProtection="1">
      <alignment horizontal="center" vertical="center"/>
    </xf>
    <xf numFmtId="0" fontId="1" fillId="7" borderId="16" xfId="0" applyFont="1" applyFill="1" applyBorder="1" applyAlignment="1" applyProtection="1">
      <alignment horizontal="center" vertical="center"/>
    </xf>
    <xf numFmtId="0" fontId="1" fillId="7" borderId="46" xfId="0" applyFont="1" applyFill="1" applyBorder="1" applyAlignment="1" applyProtection="1">
      <alignment horizontal="center" vertical="center"/>
    </xf>
    <xf numFmtId="0" fontId="15" fillId="7" borderId="50" xfId="0" applyFont="1" applyFill="1" applyBorder="1" applyAlignment="1" applyProtection="1">
      <alignment horizontal="center" vertical="center"/>
    </xf>
    <xf numFmtId="0" fontId="0" fillId="7" borderId="51" xfId="0" applyFill="1" applyBorder="1" applyAlignment="1" applyProtection="1">
      <alignment horizontal="center" vertical="center"/>
    </xf>
    <xf numFmtId="0" fontId="0" fillId="7" borderId="52" xfId="0" applyFill="1" applyBorder="1" applyAlignment="1" applyProtection="1">
      <alignment horizontal="center" vertical="center"/>
    </xf>
    <xf numFmtId="0" fontId="1" fillId="7" borderId="4" xfId="0" applyFont="1" applyFill="1" applyBorder="1" applyProtection="1"/>
    <xf numFmtId="0" fontId="15" fillId="6" borderId="22" xfId="1" applyFill="1" applyBorder="1" applyAlignment="1" applyProtection="1">
      <alignment horizontal="center"/>
      <protection locked="0"/>
    </xf>
    <xf numFmtId="0" fontId="0" fillId="3" borderId="14" xfId="0" applyNumberFormat="1" applyFill="1" applyBorder="1" applyAlignment="1" applyProtection="1">
      <alignment horizontal="center"/>
      <protection locked="0"/>
    </xf>
    <xf numFmtId="0" fontId="0" fillId="4" borderId="15" xfId="0" applyNumberFormat="1" applyFill="1" applyBorder="1" applyAlignment="1" applyProtection="1">
      <alignment horizontal="center"/>
      <protection locked="0"/>
    </xf>
    <xf numFmtId="0" fontId="0" fillId="7" borderId="58" xfId="0" applyNumberFormat="1" applyFill="1" applyBorder="1" applyAlignment="1" applyProtection="1">
      <alignment horizontal="center"/>
    </xf>
  </cellXfs>
  <cellStyles count="2">
    <cellStyle name="Normal" xfId="0" builtinId="0"/>
    <cellStyle name="Normal 2" xfId="1"/>
  </cellStyles>
  <dxfs count="12"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66261</xdr:colOff>
      <xdr:row>9</xdr:row>
      <xdr:rowOff>9621</xdr:rowOff>
    </xdr:from>
    <xdr:to>
      <xdr:col>28</xdr:col>
      <xdr:colOff>40284</xdr:colOff>
      <xdr:row>17</xdr:row>
      <xdr:rowOff>154498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904" y="1553499"/>
          <a:ext cx="3260563" cy="1496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59634</xdr:colOff>
      <xdr:row>8</xdr:row>
      <xdr:rowOff>39757</xdr:rowOff>
    </xdr:from>
    <xdr:to>
      <xdr:col>28</xdr:col>
      <xdr:colOff>33658</xdr:colOff>
      <xdr:row>17</xdr:row>
      <xdr:rowOff>12356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3930" y="1411357"/>
          <a:ext cx="3260563" cy="1496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119270</xdr:colOff>
      <xdr:row>3</xdr:row>
      <xdr:rowOff>106018</xdr:rowOff>
    </xdr:from>
    <xdr:to>
      <xdr:col>1</xdr:col>
      <xdr:colOff>2084691</xdr:colOff>
      <xdr:row>4</xdr:row>
      <xdr:rowOff>894522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70" y="662609"/>
          <a:ext cx="2150951" cy="987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showGridLines="0" showZeros="0" tabSelected="1" zoomScale="115" zoomScaleNormal="115" workbookViewId="0">
      <selection activeCell="H16" sqref="H16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4" width="6" customWidth="1"/>
    <col min="15" max="15" width="3.5703125" customWidth="1"/>
    <col min="16" max="19" width="6" customWidth="1"/>
    <col min="20" max="20" width="6" hidden="1" customWidth="1"/>
  </cols>
  <sheetData>
    <row r="1" spans="1:20" x14ac:dyDescent="0.2">
      <c r="A1" s="48"/>
    </row>
    <row r="2" spans="1:20" ht="15" x14ac:dyDescent="0.2">
      <c r="B2" s="107" t="s">
        <v>21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</row>
    <row r="3" spans="1:20" x14ac:dyDescent="0.2">
      <c r="B3" s="54" t="s">
        <v>20</v>
      </c>
    </row>
    <row r="4" spans="1:20" ht="12.75" customHeight="1" x14ac:dyDescent="0.2">
      <c r="B4" s="54"/>
    </row>
    <row r="5" spans="1:20" ht="13.5" thickBot="1" x14ac:dyDescent="0.25"/>
    <row r="6" spans="1:20" ht="13.5" thickBot="1" x14ac:dyDescent="0.25">
      <c r="B6" s="104" t="s">
        <v>0</v>
      </c>
      <c r="C6" s="105"/>
      <c r="D6" s="106"/>
      <c r="E6" s="88" t="s">
        <v>5</v>
      </c>
      <c r="H6" s="104" t="s">
        <v>1</v>
      </c>
      <c r="I6" s="105"/>
      <c r="J6" s="106"/>
      <c r="K6" s="88" t="s">
        <v>5</v>
      </c>
      <c r="P6" s="36"/>
      <c r="T6">
        <v>6</v>
      </c>
    </row>
    <row r="7" spans="1:20" x14ac:dyDescent="0.2">
      <c r="B7" s="108" t="s">
        <v>23</v>
      </c>
      <c r="C7" s="109"/>
      <c r="D7" s="110"/>
      <c r="E7" s="1"/>
      <c r="H7" s="108" t="s">
        <v>23</v>
      </c>
      <c r="I7" s="109"/>
      <c r="J7" s="110"/>
      <c r="K7" s="1"/>
      <c r="T7">
        <v>5.5</v>
      </c>
    </row>
    <row r="8" spans="1:20" x14ac:dyDescent="0.2">
      <c r="B8" s="7"/>
      <c r="C8" s="8"/>
      <c r="D8" s="9"/>
      <c r="E8" s="3"/>
      <c r="G8" s="2"/>
      <c r="H8" s="7"/>
      <c r="I8" s="8"/>
      <c r="J8" s="9"/>
      <c r="K8" s="3"/>
      <c r="M8" s="2"/>
      <c r="T8">
        <v>5</v>
      </c>
    </row>
    <row r="9" spans="1:20" ht="13.5" thickBot="1" x14ac:dyDescent="0.25">
      <c r="B9" s="10"/>
      <c r="C9" s="11"/>
      <c r="D9" s="12"/>
      <c r="E9" s="4"/>
      <c r="G9" s="2"/>
      <c r="H9" s="10"/>
      <c r="I9" s="11"/>
      <c r="J9" s="12"/>
      <c r="K9" s="4"/>
      <c r="M9" s="2"/>
      <c r="T9">
        <v>4.5</v>
      </c>
    </row>
    <row r="10" spans="1:20" ht="13.5" thickBot="1" x14ac:dyDescent="0.25">
      <c r="B10" s="13"/>
      <c r="C10" s="14"/>
      <c r="D10" s="15"/>
      <c r="E10" s="39" t="str">
        <f>IF(ISERROR(AVERAGE(ES2S1)),"",MROUND(AVERAGE(ES2S1),0.5))</f>
        <v/>
      </c>
      <c r="F10">
        <f>IF(E10&lt;4,(4-E10)*2,0)</f>
        <v>0</v>
      </c>
      <c r="G10" s="2"/>
      <c r="H10" s="13"/>
      <c r="I10" s="14"/>
      <c r="J10" s="15"/>
      <c r="K10" s="39" t="str">
        <f>IF(ISERROR(AVERAGE(ES2S2)),"",MROUND(AVERAGE(ES2S2),0.5))</f>
        <v/>
      </c>
      <c r="L10">
        <f>IF(K10&lt;4,(4-K10)*2,0)</f>
        <v>0</v>
      </c>
      <c r="M10" s="2"/>
      <c r="T10">
        <v>4</v>
      </c>
    </row>
    <row r="11" spans="1:20" x14ac:dyDescent="0.2">
      <c r="B11" s="111" t="s">
        <v>3</v>
      </c>
      <c r="C11" s="112"/>
      <c r="D11" s="113"/>
      <c r="E11" s="1"/>
      <c r="H11" s="111" t="s">
        <v>3</v>
      </c>
      <c r="I11" s="112"/>
      <c r="J11" s="113"/>
      <c r="K11" s="1"/>
      <c r="T11">
        <v>3.5</v>
      </c>
    </row>
    <row r="12" spans="1:20" x14ac:dyDescent="0.2">
      <c r="B12" s="16"/>
      <c r="C12" s="17"/>
      <c r="D12" s="18"/>
      <c r="E12" s="3"/>
      <c r="G12" s="2"/>
      <c r="H12" s="16"/>
      <c r="I12" s="17"/>
      <c r="J12" s="18"/>
      <c r="K12" s="3"/>
      <c r="M12" s="2"/>
      <c r="T12">
        <v>3</v>
      </c>
    </row>
    <row r="13" spans="1:20" ht="13.5" thickBot="1" x14ac:dyDescent="0.25">
      <c r="B13" s="19"/>
      <c r="C13" s="20"/>
      <c r="D13" s="21"/>
      <c r="E13" s="4"/>
      <c r="G13" s="2"/>
      <c r="H13" s="19"/>
      <c r="I13" s="20"/>
      <c r="J13" s="21"/>
      <c r="K13" s="4"/>
      <c r="M13" s="2"/>
      <c r="T13">
        <v>2.5</v>
      </c>
    </row>
    <row r="14" spans="1:20" ht="13.5" thickBot="1" x14ac:dyDescent="0.25">
      <c r="B14" s="22"/>
      <c r="C14" s="23"/>
      <c r="D14" s="24"/>
      <c r="E14" s="40" t="str">
        <f>IF(ISERROR(AVERAGE(ICAS1)),"",MROUND(AVERAGE(ICAS1),0.5))</f>
        <v/>
      </c>
      <c r="F14">
        <f>IF(E14&lt;4,4-E14,0)</f>
        <v>0</v>
      </c>
      <c r="G14" s="2"/>
      <c r="H14" s="22"/>
      <c r="I14" s="23"/>
      <c r="J14" s="24"/>
      <c r="K14" s="40" t="str">
        <f>IF(ISERROR(AVERAGE(ICAS2)),"",MROUND(AVERAGE(ICAS2),0.5))</f>
        <v/>
      </c>
      <c r="L14">
        <f>IF(K14&lt;4,4-K14,0)</f>
        <v>0</v>
      </c>
      <c r="M14" s="2"/>
      <c r="T14">
        <v>2</v>
      </c>
    </row>
    <row r="15" spans="1:20" x14ac:dyDescent="0.2">
      <c r="B15" s="114" t="s">
        <v>4</v>
      </c>
      <c r="C15" s="115"/>
      <c r="D15" s="116"/>
      <c r="E15" s="1"/>
      <c r="H15" s="114" t="s">
        <v>4</v>
      </c>
      <c r="I15" s="115"/>
      <c r="J15" s="116"/>
      <c r="K15" s="1"/>
      <c r="T15">
        <v>1.5</v>
      </c>
    </row>
    <row r="16" spans="1:20" x14ac:dyDescent="0.2">
      <c r="B16" s="25"/>
      <c r="C16" s="26"/>
      <c r="D16" s="27"/>
      <c r="E16" s="3"/>
      <c r="G16" s="2"/>
      <c r="H16" s="25"/>
      <c r="I16" s="26"/>
      <c r="J16" s="27"/>
      <c r="K16" s="3"/>
      <c r="M16" s="2"/>
      <c r="T16">
        <v>1</v>
      </c>
    </row>
    <row r="17" spans="2:15" ht="13.5" thickBot="1" x14ac:dyDescent="0.25">
      <c r="B17" s="28"/>
      <c r="C17" s="29"/>
      <c r="D17" s="30"/>
      <c r="E17" s="4"/>
      <c r="G17" s="2"/>
      <c r="H17" s="28"/>
      <c r="I17" s="29"/>
      <c r="J17" s="30"/>
      <c r="K17" s="4"/>
      <c r="M17" s="2"/>
    </row>
    <row r="18" spans="2:15" ht="13.5" thickBot="1" x14ac:dyDescent="0.25">
      <c r="B18" s="31"/>
      <c r="C18" s="32"/>
      <c r="D18" s="33"/>
      <c r="E18" s="41" t="str">
        <f>IF(ISERROR(AVERAGE(FRAS1)),"",MROUND(AVERAGE(FRAS1),0.5))</f>
        <v/>
      </c>
      <c r="F18">
        <f>IF(E18&lt;4,4-E18,0)</f>
        <v>0</v>
      </c>
      <c r="G18" s="2"/>
      <c r="H18" s="31"/>
      <c r="I18" s="32"/>
      <c r="J18" s="33"/>
      <c r="K18" s="41" t="str">
        <f>IF(ISERROR(AVERAGE(FRAS2)),"",MROUND(AVERAGE(FRAS2),0.5))</f>
        <v/>
      </c>
      <c r="L18">
        <f>IF(K18&lt;4,4-K18,0)</f>
        <v>0</v>
      </c>
      <c r="M18" s="2"/>
    </row>
    <row r="19" spans="2:15" ht="13.5" thickBot="1" x14ac:dyDescent="0.25"/>
    <row r="20" spans="2:15" ht="13.5" thickBot="1" x14ac:dyDescent="0.25">
      <c r="B20" s="104" t="s">
        <v>6</v>
      </c>
      <c r="C20" s="105"/>
      <c r="D20" s="105"/>
      <c r="E20" s="106"/>
      <c r="H20" s="104" t="s">
        <v>8</v>
      </c>
      <c r="I20" s="105"/>
      <c r="J20" s="105"/>
      <c r="K20" s="106"/>
    </row>
    <row r="21" spans="2:15" ht="13.5" thickBot="1" x14ac:dyDescent="0.25">
      <c r="B21" s="89"/>
      <c r="C21" s="89"/>
      <c r="D21" s="89"/>
      <c r="E21" s="89"/>
      <c r="H21" s="89"/>
      <c r="I21" s="89"/>
      <c r="J21" s="89"/>
      <c r="K21" s="89"/>
    </row>
    <row r="22" spans="2:15" ht="15.75" thickBot="1" x14ac:dyDescent="0.25">
      <c r="B22" s="117" t="s">
        <v>29</v>
      </c>
      <c r="C22" s="102"/>
      <c r="D22" s="103"/>
      <c r="E22" s="90" t="str">
        <f>IF(ISERROR(AVERAGE(E10,E14,E18)),"",ROUND(AVERAGE(E10,E14,E18),1))</f>
        <v/>
      </c>
      <c r="G22" s="38" t="str">
        <f>IF(OR(E22=0,E22=""),"P",IF(E22&lt;4,"O","P"))</f>
        <v>P</v>
      </c>
      <c r="H22" s="117" t="s">
        <v>30</v>
      </c>
      <c r="I22" s="102"/>
      <c r="J22" s="103"/>
      <c r="K22" s="90" t="str">
        <f>IF(ISERROR(AVERAGE(K10,K14,K18)),"",ROUND(AVERAGE(K10,K14,K18),1))</f>
        <v/>
      </c>
      <c r="M22" s="38" t="str">
        <f>IF(OR(K22=0,K22=""),"P",IF(K22&lt;4,"O","P"))</f>
        <v>P</v>
      </c>
      <c r="O22" s="38"/>
    </row>
    <row r="23" spans="2:15" ht="13.5" thickBot="1" x14ac:dyDescent="0.25">
      <c r="B23" s="89"/>
      <c r="C23" s="89"/>
      <c r="D23" s="89"/>
      <c r="E23" s="91"/>
      <c r="H23" s="89"/>
      <c r="I23" s="89"/>
      <c r="J23" s="89"/>
      <c r="K23" s="91"/>
    </row>
    <row r="24" spans="2:15" ht="13.5" thickBot="1" x14ac:dyDescent="0.25">
      <c r="B24" s="102" t="s">
        <v>7</v>
      </c>
      <c r="C24" s="102"/>
      <c r="D24" s="103"/>
      <c r="E24" s="88" t="str">
        <f>IF(E22&lt;4,"échec","réussi")</f>
        <v>réussi</v>
      </c>
      <c r="H24" s="102" t="s">
        <v>7</v>
      </c>
      <c r="I24" s="102"/>
      <c r="J24" s="103"/>
      <c r="K24" s="88" t="str">
        <f>IF(K22&lt;4,"échec","réussi")</f>
        <v>réussi</v>
      </c>
    </row>
    <row r="26" spans="2:15" ht="14.25" x14ac:dyDescent="0.2">
      <c r="B26" s="6"/>
    </row>
    <row r="27" spans="2:15" ht="14.25" x14ac:dyDescent="0.2">
      <c r="B27" s="6"/>
    </row>
    <row r="28" spans="2:15" ht="12.75" customHeight="1" x14ac:dyDescent="0.2"/>
    <row r="31" spans="2:15" ht="75.75" customHeight="1" x14ac:dyDescent="1.2">
      <c r="B31" s="55" t="s">
        <v>22</v>
      </c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</row>
  </sheetData>
  <sheetProtection sheet="1" objects="1" scenarios="1" selectLockedCells="1"/>
  <mergeCells count="15">
    <mergeCell ref="B2:M2"/>
    <mergeCell ref="B7:D7"/>
    <mergeCell ref="B11:D11"/>
    <mergeCell ref="B15:D15"/>
    <mergeCell ref="B22:D22"/>
    <mergeCell ref="H15:J15"/>
    <mergeCell ref="H11:J11"/>
    <mergeCell ref="H7:J7"/>
    <mergeCell ref="H22:J22"/>
    <mergeCell ref="B24:D24"/>
    <mergeCell ref="H24:J24"/>
    <mergeCell ref="B6:D6"/>
    <mergeCell ref="H6:J6"/>
    <mergeCell ref="B20:E20"/>
    <mergeCell ref="H20:K20"/>
  </mergeCells>
  <phoneticPr fontId="3" type="noConversion"/>
  <conditionalFormatting sqref="E24 K24">
    <cfRule type="cellIs" dxfId="11" priority="1" stopIfTrue="1" operator="equal">
      <formula>"échec"</formula>
    </cfRule>
    <cfRule type="cellIs" dxfId="10" priority="2" stopIfTrue="1" operator="equal">
      <formula>"réussi"</formula>
    </cfRule>
  </conditionalFormatting>
  <conditionalFormatting sqref="E22 K22">
    <cfRule type="cellIs" dxfId="9" priority="3" stopIfTrue="1" operator="lessThan">
      <formula>4</formula>
    </cfRule>
  </conditionalFormatting>
  <conditionalFormatting sqref="G22 M22 O22">
    <cfRule type="cellIs" dxfId="8" priority="5" stopIfTrue="1" operator="equal">
      <formula>"O"</formula>
    </cfRule>
    <cfRule type="cellIs" dxfId="7" priority="6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8:D10 H16:J18 B16:D18 B12:D14 H12:J14 H8:J10">
      <formula1>$T$6:$T$16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2"/>
  <sheetViews>
    <sheetView showGridLines="0" showZeros="0" zoomScale="115" zoomScaleNormal="115" workbookViewId="0"/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8" width="6" customWidth="1"/>
    <col min="19" max="19" width="6" hidden="1" customWidth="1"/>
  </cols>
  <sheetData>
    <row r="1" spans="1:19" x14ac:dyDescent="0.2">
      <c r="A1" s="48"/>
    </row>
    <row r="2" spans="1:19" ht="15" x14ac:dyDescent="0.2">
      <c r="B2" s="92" t="str">
        <f>Semestres12!B2</f>
        <v xml:space="preserve">Nom, prénom de l'étudiant-e : 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</row>
    <row r="3" spans="1:19" ht="12.75" customHeight="1" x14ac:dyDescent="0.2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 ht="13.5" thickBot="1" x14ac:dyDescent="0.25"/>
    <row r="5" spans="1:19" ht="13.5" thickBot="1" x14ac:dyDescent="0.25">
      <c r="B5" s="131" t="s">
        <v>2</v>
      </c>
      <c r="C5" s="132"/>
      <c r="D5" s="133"/>
      <c r="E5" s="88" t="s">
        <v>5</v>
      </c>
      <c r="H5" s="131" t="s">
        <v>10</v>
      </c>
      <c r="I5" s="132"/>
      <c r="J5" s="132"/>
      <c r="K5" s="88" t="s">
        <v>5</v>
      </c>
      <c r="S5">
        <v>6</v>
      </c>
    </row>
    <row r="6" spans="1:19" ht="13.5" thickBot="1" x14ac:dyDescent="0.25">
      <c r="B6" s="128" t="s">
        <v>23</v>
      </c>
      <c r="C6" s="129"/>
      <c r="D6" s="130"/>
      <c r="E6" s="37"/>
      <c r="H6" s="125" t="s">
        <v>23</v>
      </c>
      <c r="I6" s="126"/>
      <c r="J6" s="127"/>
      <c r="K6" s="37"/>
      <c r="S6">
        <v>5.5</v>
      </c>
    </row>
    <row r="7" spans="1:19" x14ac:dyDescent="0.2">
      <c r="B7" s="7"/>
      <c r="C7" s="8"/>
      <c r="D7" s="9"/>
      <c r="E7" s="3"/>
      <c r="G7" s="2"/>
      <c r="H7" s="49"/>
      <c r="I7" s="50"/>
      <c r="J7" s="51"/>
      <c r="K7" s="3"/>
      <c r="M7" s="2"/>
      <c r="S7">
        <v>5</v>
      </c>
    </row>
    <row r="8" spans="1:19" ht="13.5" thickBot="1" x14ac:dyDescent="0.25">
      <c r="B8" s="10"/>
      <c r="C8" s="11"/>
      <c r="D8" s="12"/>
      <c r="E8" s="4"/>
      <c r="G8" s="2"/>
      <c r="H8" s="10"/>
      <c r="I8" s="11"/>
      <c r="J8" s="52"/>
      <c r="K8" s="4"/>
      <c r="M8" s="2"/>
      <c r="S8">
        <v>4.5</v>
      </c>
    </row>
    <row r="9" spans="1:19" ht="13.5" thickBot="1" x14ac:dyDescent="0.25">
      <c r="B9" s="42"/>
      <c r="C9" s="43"/>
      <c r="D9" s="44"/>
      <c r="E9" s="39" t="str">
        <f>IF(ISERROR(AVERAGE(ES2S3)),"",MROUND(AVERAGE(ES2S3),0.5))</f>
        <v/>
      </c>
      <c r="F9">
        <f>IF(E9&lt;4,(4-E9)*2,0)</f>
        <v>0</v>
      </c>
      <c r="G9" s="2"/>
      <c r="H9" s="13"/>
      <c r="I9" s="14"/>
      <c r="J9" s="53"/>
      <c r="K9" s="39" t="str">
        <f>IF(ISERROR(AVERAGE(ES2S4)),"",MROUND(AVERAGE(ES2S4),0.5))</f>
        <v/>
      </c>
      <c r="L9">
        <f>IF(K9&lt;4,(4-K9)*2,0)</f>
        <v>0</v>
      </c>
      <c r="M9" s="2"/>
      <c r="N9" t="e">
        <f>IF(#REF!&lt;4,(4-#REF!)*2,0)</f>
        <v>#REF!</v>
      </c>
      <c r="S9">
        <v>4</v>
      </c>
    </row>
    <row r="10" spans="1:19" x14ac:dyDescent="0.2">
      <c r="B10" s="134" t="s">
        <v>3</v>
      </c>
      <c r="C10" s="135"/>
      <c r="D10" s="136"/>
      <c r="E10" s="37"/>
      <c r="H10" s="134" t="s">
        <v>3</v>
      </c>
      <c r="I10" s="135"/>
      <c r="J10" s="136"/>
      <c r="K10" s="37"/>
      <c r="S10">
        <v>3.5</v>
      </c>
    </row>
    <row r="11" spans="1:19" x14ac:dyDescent="0.2">
      <c r="B11" s="16"/>
      <c r="C11" s="17"/>
      <c r="D11" s="18"/>
      <c r="E11" s="3"/>
      <c r="G11" s="2"/>
      <c r="H11" s="16"/>
      <c r="I11" s="17"/>
      <c r="J11" s="18"/>
      <c r="K11" s="3"/>
      <c r="S11">
        <v>3</v>
      </c>
    </row>
    <row r="12" spans="1:19" ht="13.5" thickBot="1" x14ac:dyDescent="0.25">
      <c r="B12" s="19"/>
      <c r="C12" s="20"/>
      <c r="D12" s="21"/>
      <c r="E12" s="4"/>
      <c r="G12" s="2"/>
      <c r="H12" s="19"/>
      <c r="I12" s="20"/>
      <c r="J12" s="21"/>
      <c r="K12" s="4"/>
      <c r="S12">
        <v>2.5</v>
      </c>
    </row>
    <row r="13" spans="1:19" ht="13.5" thickBot="1" x14ac:dyDescent="0.25">
      <c r="B13" s="45"/>
      <c r="C13" s="46"/>
      <c r="D13" s="47"/>
      <c r="E13" s="40" t="str">
        <f>IF(ISERROR(AVERAGE(ICAS3)),"",MROUND(AVERAGE(ICAS3),0.5))</f>
        <v/>
      </c>
      <c r="F13">
        <f>IF(E13&lt;4,4-E13,0)</f>
        <v>0</v>
      </c>
      <c r="G13" s="2"/>
      <c r="H13" s="45"/>
      <c r="I13" s="46"/>
      <c r="J13" s="47"/>
      <c r="K13" s="40" t="str">
        <f>IF(ISERROR(AVERAGE(ICAS4)),"",MROUND(AVERAGE(ICAS4),0.5))</f>
        <v/>
      </c>
      <c r="N13" t="e">
        <f>IF(#REF!&lt;4,4-#REF!,0)</f>
        <v>#REF!</v>
      </c>
      <c r="S13">
        <v>2</v>
      </c>
    </row>
    <row r="14" spans="1:19" x14ac:dyDescent="0.2">
      <c r="B14" s="137" t="s">
        <v>4</v>
      </c>
      <c r="C14" s="138"/>
      <c r="D14" s="139"/>
      <c r="E14" s="37"/>
      <c r="H14" s="137" t="s">
        <v>4</v>
      </c>
      <c r="I14" s="138"/>
      <c r="J14" s="139"/>
      <c r="K14" s="36"/>
      <c r="S14">
        <v>1.5</v>
      </c>
    </row>
    <row r="15" spans="1:19" x14ac:dyDescent="0.2">
      <c r="B15" s="25"/>
      <c r="C15" s="26"/>
      <c r="D15" s="27"/>
      <c r="E15" s="3"/>
      <c r="G15" s="2"/>
      <c r="H15" s="25"/>
      <c r="I15" s="26"/>
      <c r="J15" s="27"/>
      <c r="K15" s="3"/>
      <c r="M15" s="2"/>
      <c r="S15">
        <v>1</v>
      </c>
    </row>
    <row r="16" spans="1:19" ht="13.5" thickBot="1" x14ac:dyDescent="0.25">
      <c r="B16" s="28"/>
      <c r="C16" s="29"/>
      <c r="D16" s="30"/>
      <c r="E16" s="4"/>
      <c r="G16" s="2"/>
      <c r="H16" s="28"/>
      <c r="I16" s="29"/>
      <c r="J16" s="30"/>
      <c r="K16" s="4"/>
      <c r="M16" s="2"/>
    </row>
    <row r="17" spans="1:16" ht="13.5" thickBot="1" x14ac:dyDescent="0.25">
      <c r="B17" s="31"/>
      <c r="C17" s="32"/>
      <c r="D17" s="56"/>
      <c r="E17" s="41" t="str">
        <f>IF(ISERROR(AVERAGE(FRAS3)),"",MROUND(AVERAGE(FRAS3),0.5))</f>
        <v/>
      </c>
      <c r="F17">
        <f>IF(E17&lt;4,4-E17,0)</f>
        <v>0</v>
      </c>
      <c r="G17" s="2"/>
      <c r="H17" s="31"/>
      <c r="I17" s="32"/>
      <c r="J17" s="56"/>
      <c r="K17" s="41" t="str">
        <f>IF(ISERROR(AVERAGE(FRAS4)),"",MROUND(AVERAGE(FRAS4),0.5))</f>
        <v/>
      </c>
      <c r="L17">
        <f>IF(K17&lt;4,4-K17,0)</f>
        <v>0</v>
      </c>
      <c r="M17" s="2"/>
      <c r="N17" t="e">
        <f>IF(#REF!&lt;4,4-#REF!,0)</f>
        <v>#REF!</v>
      </c>
    </row>
    <row r="18" spans="1:16" ht="13.5" thickBot="1" x14ac:dyDescent="0.25"/>
    <row r="19" spans="1:16" ht="13.5" thickBot="1" x14ac:dyDescent="0.25">
      <c r="B19" s="104" t="s">
        <v>9</v>
      </c>
      <c r="C19" s="105"/>
      <c r="D19" s="105"/>
      <c r="E19" s="106"/>
      <c r="H19" s="104" t="s">
        <v>24</v>
      </c>
      <c r="I19" s="105"/>
      <c r="J19" s="105"/>
      <c r="K19" s="106"/>
    </row>
    <row r="20" spans="1:16" ht="13.5" thickBot="1" x14ac:dyDescent="0.25">
      <c r="B20" s="89"/>
      <c r="C20" s="89"/>
      <c r="D20" s="89"/>
      <c r="E20" s="89"/>
      <c r="H20" s="89"/>
      <c r="I20" s="89"/>
      <c r="J20" s="89"/>
      <c r="K20" s="89"/>
    </row>
    <row r="21" spans="1:16" ht="15.75" thickBot="1" x14ac:dyDescent="0.25">
      <c r="B21" s="117" t="s">
        <v>29</v>
      </c>
      <c r="C21" s="102"/>
      <c r="D21" s="102"/>
      <c r="E21" s="90" t="str">
        <f>IF(ISERROR(AVERAGE(E9,E13,E17)),"",ROUND(AVERAGE(E9,E13,E17),1))</f>
        <v/>
      </c>
      <c r="G21" s="38" t="str">
        <f>IF(OR(E21=0,E21=""),"P",IF(E21&lt;4,"O","P"))</f>
        <v>P</v>
      </c>
      <c r="H21" s="117" t="s">
        <v>29</v>
      </c>
      <c r="I21" s="102"/>
      <c r="J21" s="102"/>
      <c r="K21" s="90" t="str">
        <f>IF(ISERROR(AVERAGE(K9,K17)),"",ROUND(AVERAGE(K9,K17),1))</f>
        <v/>
      </c>
      <c r="M21" s="38" t="str">
        <f>IF(OR(K21=0,K21=""),"P",IF(K21&lt;4,"O","P"))</f>
        <v>P</v>
      </c>
    </row>
    <row r="22" spans="1:16" ht="13.5" thickBot="1" x14ac:dyDescent="0.25">
      <c r="B22" s="89"/>
      <c r="C22" s="89"/>
      <c r="D22" s="89"/>
      <c r="E22" s="91"/>
      <c r="H22" s="89"/>
      <c r="I22" s="89"/>
      <c r="J22" s="89"/>
      <c r="K22" s="91"/>
    </row>
    <row r="23" spans="1:16" ht="13.5" thickBot="1" x14ac:dyDescent="0.25">
      <c r="B23" s="102" t="s">
        <v>7</v>
      </c>
      <c r="C23" s="102"/>
      <c r="D23" s="103"/>
      <c r="E23" s="88" t="str">
        <f>IF(E21&lt;4,"échec","réussi")</f>
        <v>réussi</v>
      </c>
      <c r="H23" s="102" t="s">
        <v>7</v>
      </c>
      <c r="I23" s="102"/>
      <c r="J23" s="103"/>
      <c r="K23" s="88" t="str">
        <f>IF(K21&lt;4,"échec","réussi")</f>
        <v>réussi</v>
      </c>
    </row>
    <row r="24" spans="1:16" ht="13.5" thickBot="1" x14ac:dyDescent="0.25"/>
    <row r="25" spans="1:16" ht="13.5" thickBot="1" x14ac:dyDescent="0.25">
      <c r="A25" s="58"/>
      <c r="B25" s="118"/>
      <c r="C25" s="118"/>
      <c r="D25" s="118"/>
      <c r="H25" s="123" t="s">
        <v>25</v>
      </c>
      <c r="I25" s="124"/>
      <c r="J25" s="60"/>
    </row>
    <row r="26" spans="1:16" ht="13.5" customHeight="1" x14ac:dyDescent="0.2">
      <c r="A26" s="58"/>
      <c r="B26" s="57"/>
      <c r="C26" s="59"/>
      <c r="D26" s="59"/>
      <c r="H26" s="121" t="s">
        <v>26</v>
      </c>
      <c r="I26" s="122"/>
      <c r="J26" s="122"/>
    </row>
    <row r="27" spans="1:16" x14ac:dyDescent="0.2">
      <c r="A27" s="58"/>
      <c r="B27" s="119"/>
      <c r="C27" s="120"/>
      <c r="D27" s="120"/>
    </row>
    <row r="28" spans="1:16" x14ac:dyDescent="0.2">
      <c r="B28" s="34"/>
      <c r="C28" s="35"/>
      <c r="D28" s="35"/>
    </row>
    <row r="29" spans="1:16" ht="14.25" x14ac:dyDescent="0.2">
      <c r="B29" s="6"/>
      <c r="P29" s="36"/>
    </row>
    <row r="32" spans="1:16" ht="87.75" customHeight="1" x14ac:dyDescent="1.2">
      <c r="B32" s="55" t="s">
        <v>22</v>
      </c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</row>
  </sheetData>
  <sheetProtection sheet="1" objects="1" scenarios="1" selectLockedCells="1"/>
  <mergeCells count="18">
    <mergeCell ref="B5:D5"/>
    <mergeCell ref="H5:J5"/>
    <mergeCell ref="B10:D10"/>
    <mergeCell ref="B23:D23"/>
    <mergeCell ref="H23:J23"/>
    <mergeCell ref="H10:J10"/>
    <mergeCell ref="B19:E19"/>
    <mergeCell ref="H19:K19"/>
    <mergeCell ref="B21:D21"/>
    <mergeCell ref="H21:J21"/>
    <mergeCell ref="B14:D14"/>
    <mergeCell ref="H14:J14"/>
    <mergeCell ref="B25:D25"/>
    <mergeCell ref="B27:D27"/>
    <mergeCell ref="H26:J26"/>
    <mergeCell ref="H25:I25"/>
    <mergeCell ref="H6:J6"/>
    <mergeCell ref="B6:D6"/>
  </mergeCells>
  <phoneticPr fontId="3" type="noConversion"/>
  <conditionalFormatting sqref="E23 K23">
    <cfRule type="cellIs" dxfId="6" priority="1" stopIfTrue="1" operator="equal">
      <formula>"échec"</formula>
    </cfRule>
    <cfRule type="cellIs" dxfId="5" priority="2" stopIfTrue="1" operator="equal">
      <formula>"réussi"</formula>
    </cfRule>
  </conditionalFormatting>
  <conditionalFormatting sqref="E21 K21">
    <cfRule type="cellIs" dxfId="4" priority="3" stopIfTrue="1" operator="lessThan">
      <formula>4</formula>
    </cfRule>
  </conditionalFormatting>
  <conditionalFormatting sqref="G21 M21">
    <cfRule type="cellIs" dxfId="3" priority="5" stopIfTrue="1" operator="equal">
      <formula>"O"</formula>
    </cfRule>
    <cfRule type="cellIs" dxfId="2" priority="6" stopIfTrue="1" operator="equal">
      <formula>"P"</formula>
    </cfRule>
  </conditionalFormatting>
  <dataValidations count="3">
    <dataValidation type="list" allowBlank="1" showErrorMessage="1" errorTitle="Erreur" error="Seule des notes au demi point de 1 à 6 peuvent être saisies dans les cellules de notes" sqref="B7:D9 B15:D17 H11:J13 C26:D26 B11:D13 H7:J9 H15:J17">
      <formula1>$S$5:$S$15</formula1>
    </dataValidation>
    <dataValidation type="list" allowBlank="1" showDropDown="1" showErrorMessage="1" errorTitle="Erreur" error="Seule des notes au demi point de 1 à 6 peuvent être saisies dans les cellules de notes" sqref="B26">
      <formula1>$F$35:$F$44</formula1>
    </dataValidation>
    <dataValidation type="list" allowBlank="1" showInputMessage="1" showErrorMessage="1" errorTitle="Erreur" error="Seule des notes au demi point de 1 à 6 peuvent être saisies dans les cellules de notes" sqref="J25">
      <formula1>$S$5:$S$15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Q25"/>
  <sheetViews>
    <sheetView showGridLines="0" showZeros="0" zoomScale="115" zoomScaleNormal="115" workbookViewId="0">
      <selection activeCell="H8" sqref="H8"/>
    </sheetView>
  </sheetViews>
  <sheetFormatPr baseColWidth="10" defaultColWidth="11.42578125" defaultRowHeight="12.75" x14ac:dyDescent="0.2"/>
  <cols>
    <col min="1" max="1" width="2.7109375" style="61" customWidth="1"/>
    <col min="2" max="2" width="31.7109375" style="61" customWidth="1"/>
    <col min="3" max="6" width="6.140625" style="61" customWidth="1"/>
    <col min="7" max="7" width="2.28515625" style="61" customWidth="1"/>
    <col min="8" max="8" width="7.5703125" style="61" customWidth="1"/>
    <col min="9" max="9" width="2.28515625" style="61" customWidth="1"/>
    <col min="10" max="10" width="10.28515625" style="61" customWidth="1"/>
    <col min="11" max="11" width="8.5703125" style="61" customWidth="1"/>
    <col min="12" max="12" width="7" style="61" customWidth="1"/>
    <col min="13" max="13" width="19.85546875" style="61" customWidth="1"/>
    <col min="14" max="18" width="4.28515625" style="61" customWidth="1"/>
    <col min="19" max="19" width="4.28515625" style="61" hidden="1" customWidth="1"/>
    <col min="20" max="23" width="4.28515625" style="61" customWidth="1"/>
    <col min="24" max="16384" width="11.42578125" style="61"/>
  </cols>
  <sheetData>
    <row r="2" spans="1:251" ht="15" x14ac:dyDescent="0.2">
      <c r="B2" s="100" t="str">
        <f>Semestres12!B2</f>
        <v xml:space="preserve">Nom, prénom de l'étudiant-e : 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  <c r="BJ2" s="140"/>
      <c r="BK2" s="140"/>
      <c r="BL2" s="140"/>
      <c r="BM2" s="140"/>
      <c r="BN2" s="140"/>
      <c r="BO2" s="140"/>
      <c r="BP2" s="140"/>
      <c r="BQ2" s="140"/>
      <c r="BR2" s="140"/>
      <c r="BS2" s="140"/>
      <c r="BT2" s="140"/>
      <c r="BU2" s="140"/>
      <c r="BV2" s="140"/>
      <c r="BW2" s="140"/>
      <c r="BX2" s="140"/>
      <c r="BY2" s="140"/>
      <c r="BZ2" s="140"/>
      <c r="CA2" s="140"/>
      <c r="CB2" s="140"/>
      <c r="CC2" s="140"/>
      <c r="CD2" s="140"/>
      <c r="CE2" s="140"/>
      <c r="CF2" s="140"/>
      <c r="CG2" s="140"/>
      <c r="CH2" s="140"/>
      <c r="CI2" s="140"/>
      <c r="CJ2" s="140"/>
      <c r="CK2" s="140"/>
      <c r="CL2" s="140"/>
      <c r="CM2" s="140"/>
      <c r="CN2" s="140"/>
      <c r="CO2" s="140"/>
      <c r="CP2" s="140"/>
      <c r="CQ2" s="140"/>
      <c r="CR2" s="140"/>
      <c r="CS2" s="140"/>
      <c r="CT2" s="140"/>
      <c r="CU2" s="140"/>
      <c r="CV2" s="140"/>
      <c r="CW2" s="140"/>
      <c r="CX2" s="140"/>
      <c r="CY2" s="140"/>
      <c r="CZ2" s="140"/>
      <c r="DA2" s="140"/>
      <c r="DB2" s="140"/>
      <c r="DC2" s="140"/>
      <c r="DD2" s="140"/>
      <c r="DE2" s="140"/>
      <c r="DF2" s="140"/>
      <c r="DG2" s="140"/>
      <c r="DH2" s="140"/>
      <c r="DI2" s="140"/>
      <c r="DJ2" s="140"/>
      <c r="DK2" s="140"/>
      <c r="DL2" s="140"/>
      <c r="DM2" s="140"/>
      <c r="DN2" s="140"/>
      <c r="DO2" s="140"/>
      <c r="DP2" s="140"/>
      <c r="DQ2" s="140"/>
      <c r="DR2" s="140"/>
      <c r="DS2" s="140"/>
      <c r="DT2" s="140"/>
      <c r="DU2" s="140"/>
      <c r="DV2" s="140"/>
      <c r="DW2" s="140"/>
      <c r="DX2" s="140"/>
      <c r="DY2" s="140"/>
      <c r="DZ2" s="140"/>
      <c r="EA2" s="140"/>
      <c r="EB2" s="140"/>
      <c r="EC2" s="140"/>
      <c r="ED2" s="140"/>
      <c r="EE2" s="140"/>
      <c r="EF2" s="140"/>
      <c r="EG2" s="140"/>
      <c r="EH2" s="140"/>
      <c r="EI2" s="140"/>
      <c r="EJ2" s="140"/>
      <c r="EK2" s="140"/>
      <c r="EL2" s="140"/>
      <c r="EM2" s="140"/>
      <c r="EN2" s="140"/>
      <c r="EO2" s="140"/>
      <c r="EP2" s="140"/>
      <c r="EQ2" s="140"/>
      <c r="ER2" s="140"/>
      <c r="ES2" s="14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</row>
    <row r="3" spans="1:251" ht="15.75" thickBo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</row>
    <row r="4" spans="1:251" ht="15.75" customHeight="1" thickBot="1" x14ac:dyDescent="0.25">
      <c r="C4" s="143" t="s">
        <v>14</v>
      </c>
      <c r="D4" s="144"/>
      <c r="E4" s="144"/>
      <c r="F4" s="145"/>
      <c r="H4" s="101" t="s">
        <v>16</v>
      </c>
      <c r="J4" s="146" t="s">
        <v>31</v>
      </c>
      <c r="K4" s="147"/>
      <c r="L4" s="148"/>
    </row>
    <row r="5" spans="1:251" ht="78.75" customHeight="1" thickBot="1" x14ac:dyDescent="0.25">
      <c r="C5" s="93" t="s">
        <v>0</v>
      </c>
      <c r="D5" s="94" t="s">
        <v>1</v>
      </c>
      <c r="E5" s="94" t="s">
        <v>2</v>
      </c>
      <c r="F5" s="94" t="s">
        <v>10</v>
      </c>
      <c r="H5" s="96" t="s">
        <v>17</v>
      </c>
      <c r="J5" s="97"/>
      <c r="K5" s="98"/>
      <c r="L5" s="95" t="s">
        <v>18</v>
      </c>
    </row>
    <row r="6" spans="1:251" ht="13.5" thickBot="1" x14ac:dyDescent="0.25">
      <c r="B6" s="64" t="s">
        <v>11</v>
      </c>
      <c r="C6" s="65"/>
      <c r="D6" s="65"/>
      <c r="E6" s="65"/>
      <c r="F6" s="65"/>
      <c r="G6" s="66"/>
      <c r="H6" s="67"/>
      <c r="I6" s="66"/>
      <c r="J6" s="67"/>
      <c r="K6" s="67"/>
      <c r="L6" s="65"/>
    </row>
    <row r="7" spans="1:251" ht="13.5" thickBot="1" x14ac:dyDescent="0.25">
      <c r="B7" s="68" t="s">
        <v>27</v>
      </c>
      <c r="C7" s="69" t="str">
        <f>ES2MOYS1</f>
        <v/>
      </c>
      <c r="D7" s="70" t="str">
        <f>ES2MOYS2</f>
        <v/>
      </c>
      <c r="E7" s="70" t="str">
        <f>ES2MOYS3</f>
        <v/>
      </c>
      <c r="F7" s="71" t="str">
        <f>ES2MOYS4</f>
        <v/>
      </c>
      <c r="H7" s="150"/>
      <c r="I7" s="72"/>
      <c r="J7" s="66"/>
      <c r="K7" s="73" t="s">
        <v>32</v>
      </c>
      <c r="L7" s="99" t="str">
        <f>IF(ISERROR(AVERAGE(C10:F10)),"",MROUND(AVERAGE(C10:F10),0.5))</f>
        <v/>
      </c>
      <c r="M7" s="74"/>
      <c r="S7" s="61">
        <v>6</v>
      </c>
    </row>
    <row r="8" spans="1:251" ht="13.5" thickBot="1" x14ac:dyDescent="0.25">
      <c r="B8" s="75" t="s">
        <v>12</v>
      </c>
      <c r="C8" s="76" t="str">
        <f>ICAMOYS1</f>
        <v/>
      </c>
      <c r="D8" s="77" t="str">
        <f>ICAMOYS2</f>
        <v/>
      </c>
      <c r="E8" s="77" t="str">
        <f>ICAMOYS3</f>
        <v/>
      </c>
      <c r="F8" s="78" t="str">
        <f>ICAMOYS4</f>
        <v/>
      </c>
      <c r="G8" s="72"/>
      <c r="H8" s="151"/>
      <c r="I8" s="72"/>
      <c r="K8" s="79" t="s">
        <v>33</v>
      </c>
      <c r="L8" s="99" t="str">
        <f>IF(ISERROR(AVERAGE(H7:H9)),"",ROUND(AVERAGE(H7:H9),1))</f>
        <v/>
      </c>
      <c r="S8" s="61">
        <v>5.5</v>
      </c>
    </row>
    <row r="9" spans="1:251" ht="13.5" thickBot="1" x14ac:dyDescent="0.25">
      <c r="B9" s="80" t="s">
        <v>13</v>
      </c>
      <c r="C9" s="81" t="str">
        <f>FRAMOYS1</f>
        <v/>
      </c>
      <c r="D9" s="82" t="str">
        <f>FRAMOYS2</f>
        <v/>
      </c>
      <c r="E9" s="82" t="str">
        <f>FRAMOYS3</f>
        <v/>
      </c>
      <c r="F9" s="83" t="str">
        <f>FRAMOYS4</f>
        <v/>
      </c>
      <c r="G9" s="72"/>
      <c r="H9" s="152"/>
      <c r="I9" s="72"/>
      <c r="K9" s="79" t="s">
        <v>34</v>
      </c>
      <c r="L9" s="99">
        <f>Semestres34!J25</f>
        <v>0</v>
      </c>
      <c r="S9" s="61">
        <v>5</v>
      </c>
    </row>
    <row r="10" spans="1:251" ht="13.5" thickBot="1" x14ac:dyDescent="0.25">
      <c r="B10" s="149" t="s">
        <v>15</v>
      </c>
      <c r="C10" s="153" t="str">
        <f>IF(ISERROR(AVERAGE(C7:C9)),"",MROUND(AVERAGE(C7:C9),0.5))</f>
        <v/>
      </c>
      <c r="D10" s="153" t="str">
        <f t="shared" ref="D10:F10" si="0">IF(ISERROR(AVERAGE(D7:D9)),"",MROUND(AVERAGE(D7:D9),0.5))</f>
        <v/>
      </c>
      <c r="E10" s="153" t="str">
        <f t="shared" si="0"/>
        <v/>
      </c>
      <c r="F10" s="153" t="str">
        <f t="shared" si="0"/>
        <v/>
      </c>
      <c r="G10" s="72"/>
      <c r="I10" s="72"/>
      <c r="M10" s="74"/>
      <c r="S10" s="61">
        <v>4.5</v>
      </c>
    </row>
    <row r="11" spans="1:251" ht="15.75" thickBot="1" x14ac:dyDescent="0.25">
      <c r="K11" s="84" t="s">
        <v>19</v>
      </c>
      <c r="L11" s="99" t="str">
        <f>IF(ISERROR(SUM(0.4*L7,0.3*L8,0.3*L9)),"",ROUND(SUM(0.4*L7,0.3*L8,0.3*L9),0.1))</f>
        <v/>
      </c>
      <c r="M11" s="85" t="str">
        <f>IF(OR(L11=0,L11=""),"P",IF(L11&lt;4,"O","P"))</f>
        <v>P</v>
      </c>
      <c r="S11" s="61">
        <v>4</v>
      </c>
    </row>
    <row r="12" spans="1:251" ht="15.75" thickBot="1" x14ac:dyDescent="0.25">
      <c r="K12" s="79" t="s">
        <v>28</v>
      </c>
      <c r="L12" s="99" t="str">
        <f>IF(OR(L11&lt;4),"Echec","Réussi")</f>
        <v>Réussi</v>
      </c>
      <c r="M12" s="85"/>
      <c r="S12" s="61">
        <v>3.5</v>
      </c>
    </row>
    <row r="13" spans="1:251" x14ac:dyDescent="0.2">
      <c r="S13" s="61">
        <v>3</v>
      </c>
    </row>
    <row r="14" spans="1:251" ht="16.5" x14ac:dyDescent="0.2">
      <c r="H14" s="86"/>
      <c r="S14" s="61">
        <v>2.5</v>
      </c>
    </row>
    <row r="15" spans="1:251" x14ac:dyDescent="0.2">
      <c r="S15" s="61">
        <v>2</v>
      </c>
    </row>
    <row r="16" spans="1:251" x14ac:dyDescent="0.2">
      <c r="S16" s="61">
        <v>1.5</v>
      </c>
    </row>
    <row r="17" spans="2:19" x14ac:dyDescent="0.2">
      <c r="S17" s="61">
        <v>1</v>
      </c>
    </row>
    <row r="19" spans="2:19" ht="83.25" customHeight="1" x14ac:dyDescent="1.2">
      <c r="B19" s="141" t="s">
        <v>35</v>
      </c>
      <c r="C19" s="142"/>
      <c r="D19" s="142"/>
      <c r="E19" s="142"/>
      <c r="F19" s="142"/>
      <c r="G19" s="142"/>
      <c r="H19" s="142"/>
      <c r="I19" s="142"/>
      <c r="J19" s="142"/>
      <c r="K19" s="142"/>
      <c r="L19" s="142"/>
    </row>
    <row r="25" spans="2:19" x14ac:dyDescent="0.2">
      <c r="M25" s="87"/>
    </row>
  </sheetData>
  <sheetProtection sheet="1" objects="1" scenarios="1" selectLockedCells="1"/>
  <mergeCells count="17">
    <mergeCell ref="B19:L19"/>
    <mergeCell ref="C4:F4"/>
    <mergeCell ref="J4:L4"/>
    <mergeCell ref="HL2:IA2"/>
    <mergeCell ref="IB2:IQ2"/>
    <mergeCell ref="DT2:EI2"/>
    <mergeCell ref="EJ2:EY2"/>
    <mergeCell ref="EZ2:FO2"/>
    <mergeCell ref="FP2:GE2"/>
    <mergeCell ref="GF2:GU2"/>
    <mergeCell ref="GV2:HK2"/>
    <mergeCell ref="DD2:DS2"/>
    <mergeCell ref="AB2:AQ2"/>
    <mergeCell ref="AR2:BG2"/>
    <mergeCell ref="BH2:BW2"/>
    <mergeCell ref="BX2:CM2"/>
    <mergeCell ref="CN2:DC2"/>
  </mergeCells>
  <phoneticPr fontId="3" type="noConversion"/>
  <conditionalFormatting sqref="M11:M12">
    <cfRule type="cellIs" dxfId="1" priority="1" stopIfTrue="1" operator="equal">
      <formula>"O"</formula>
    </cfRule>
    <cfRule type="cellIs" dxfId="0" priority="2" stopIfTrue="1" operator="equal">
      <formula>"P"</formula>
    </cfRule>
  </conditionalFormatting>
  <dataValidations count="1">
    <dataValidation type="list" allowBlank="1" showErrorMessage="1" errorTitle="Erruer" error="Seules les valeurs prévues par le règlement sont possibles." sqref="H7:H9">
      <formula1>$S$7:$S$18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blackAndWhite="1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28</vt:i4>
      </vt:variant>
    </vt:vector>
  </HeadingPairs>
  <TitlesOfParts>
    <vt:vector size="31" baseType="lpstr">
      <vt:lpstr>Semestres12</vt:lpstr>
      <vt:lpstr>Semestres34</vt:lpstr>
      <vt:lpstr>AFP</vt:lpstr>
      <vt:lpstr>ES2MOYS1</vt:lpstr>
      <vt:lpstr>ES2MOYS2</vt:lpstr>
      <vt:lpstr>ES2MOYS3</vt:lpstr>
      <vt:lpstr>ES2MOYS4</vt:lpstr>
      <vt:lpstr>ES2S1</vt:lpstr>
      <vt:lpstr>ES2S2</vt:lpstr>
      <vt:lpstr>ES2S3</vt:lpstr>
      <vt:lpstr>ES2S4</vt:lpstr>
      <vt:lpstr>FRAMOYS1</vt:lpstr>
      <vt:lpstr>FRAMOYS2</vt:lpstr>
      <vt:lpstr>FRAMOYS3</vt:lpstr>
      <vt:lpstr>FRAMOYS4</vt:lpstr>
      <vt:lpstr>FRAS1</vt:lpstr>
      <vt:lpstr>FRAS2</vt:lpstr>
      <vt:lpstr>FRAS3</vt:lpstr>
      <vt:lpstr>FRAS4</vt:lpstr>
      <vt:lpstr>ICAMOYS1</vt:lpstr>
      <vt:lpstr>ICAMOYS2</vt:lpstr>
      <vt:lpstr>ICAMOYS3</vt:lpstr>
      <vt:lpstr>ICAMOYS4</vt:lpstr>
      <vt:lpstr>ICAS1</vt:lpstr>
      <vt:lpstr>ICAS2</vt:lpstr>
      <vt:lpstr>ICAS3</vt:lpstr>
      <vt:lpstr>ICAS4</vt:lpstr>
      <vt:lpstr>TA</vt:lpstr>
      <vt:lpstr>AFP!Zone_d_impression</vt:lpstr>
      <vt:lpstr>Semestres12!Zone_d_impression</vt:lpstr>
      <vt:lpstr>Semestres34!Zone_d_impression</vt:lpstr>
    </vt:vector>
  </TitlesOfParts>
  <Company>Etat de Vaud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Tourino Pablo</cp:lastModifiedBy>
  <cp:lastPrinted>2014-09-03T11:37:25Z</cp:lastPrinted>
  <dcterms:created xsi:type="dcterms:W3CDTF">2012-06-05T12:09:28Z</dcterms:created>
  <dcterms:modified xsi:type="dcterms:W3CDTF">2020-04-09T09:02:42Z</dcterms:modified>
</cp:coreProperties>
</file>