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EPCA\3_Pendant l'année\Saisie des notes\FichiersExcel_SaisieNotes_Elèves\MP 2026\"/>
    </mc:Choice>
  </mc:AlternateContent>
  <xr:revisionPtr revIDLastSave="0" documentId="13_ncr:1_{D507946E-6326-4AFF-A922-ACEAE0D2224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NotesEcole" sheetId="1" r:id="rId1"/>
    <sheet name="BulletinFinal" sheetId="2" r:id="rId2"/>
  </sheets>
  <externalReferences>
    <externalReference r:id="rId3"/>
  </externalReferences>
  <definedNames>
    <definedName name="NCALL">NotesEcole!#REF!</definedName>
    <definedName name="NCANG">NotesEcole!#REF!</definedName>
    <definedName name="NCES2">NotesEcole!#REF!</definedName>
    <definedName name="NCFRA">NotesEcole!#REF!</definedName>
    <definedName name="NCICA">NotesEcole!#REF!</definedName>
    <definedName name="NMALL">NotesEcole!$BE$11</definedName>
    <definedName name="NMANG">NotesEcole!$BE$14</definedName>
    <definedName name="NMEEDR">NotesEcole!$BE$23</definedName>
    <definedName name="NMFRA">NotesEcole!$BE$8</definedName>
    <definedName name="NMGFIN">NotesEcole!$BE$20</definedName>
    <definedName name="NMHIS">NotesEcole!$BE$26</definedName>
    <definedName name="NMMAT">NotesEcole!$BE$17</definedName>
    <definedName name="NMTE">NotesEcole!$BE$29</definedName>
    <definedName name="Semestre1">[1]Semestres12!$E$35</definedName>
    <definedName name="Semestre2">[1]Semestres12!$K$35</definedName>
    <definedName name="Semestre3">[1]Semestres34!$E$35</definedName>
    <definedName name="Semestre4">[1]Semestres34!$K$35</definedName>
    <definedName name="Semestre5">[1]Semestres56!$E$27</definedName>
    <definedName name="Semestre6">[1]Semestres56!$K$27</definedName>
    <definedName name="TA">NotesEcole!#REF!</definedName>
    <definedName name="TIB_1">NotesEcole!$N$49</definedName>
    <definedName name="TIB_2">NotesEcole!$N$50</definedName>
    <definedName name="TIB_3">NotesEcole!$AO$49</definedName>
    <definedName name="TIB_4">NotesEcole!$AO$50</definedName>
    <definedName name="TIP">NotesEcole!$AV$49</definedName>
    <definedName name="_xlnm.Print_Area" localSheetId="1">BulletinFinal!$A$2:$I$19</definedName>
    <definedName name="_xlnm.Print_Area" localSheetId="0">NotesEcole!$C$2:$BE$50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50" i="1" l="1"/>
  <c r="P50" i="1"/>
  <c r="BA47" i="1"/>
  <c r="BA41" i="1"/>
  <c r="BA38" i="1"/>
  <c r="BA35" i="1"/>
  <c r="AY41" i="1"/>
  <c r="AY35" i="1"/>
  <c r="AR41" i="1"/>
  <c r="AR35" i="1"/>
  <c r="AJ35" i="1"/>
  <c r="AJ32" i="1"/>
  <c r="AH32" i="1"/>
  <c r="Z43" i="1"/>
  <c r="AA32" i="1"/>
  <c r="J35" i="1"/>
  <c r="S35" i="1" s="1"/>
  <c r="J32" i="1"/>
  <c r="I17" i="1"/>
  <c r="I14" i="1"/>
  <c r="I11" i="1"/>
  <c r="I8" i="1"/>
  <c r="AY38" i="1"/>
  <c r="AR38" i="1"/>
  <c r="P8" i="1"/>
  <c r="AH35" i="1"/>
  <c r="AA35" i="1"/>
  <c r="Q35" i="1"/>
  <c r="F7" i="2"/>
  <c r="F6" i="2"/>
  <c r="F5" i="2"/>
  <c r="F9" i="2" l="1"/>
  <c r="F10" i="2"/>
  <c r="F8" i="2"/>
  <c r="F13" i="2"/>
  <c r="AQ50" i="1" l="1"/>
  <c r="Q32" i="1"/>
  <c r="S32" i="1" l="1"/>
  <c r="BC29" i="1"/>
  <c r="AX29" i="1"/>
  <c r="AX26" i="1"/>
  <c r="AX23" i="1"/>
  <c r="AX20" i="1"/>
  <c r="AX17" i="1"/>
  <c r="AX14" i="1"/>
  <c r="AX11" i="1"/>
  <c r="AX8" i="1"/>
  <c r="AQ29" i="1"/>
  <c r="AQ26" i="1"/>
  <c r="AQ23" i="1"/>
  <c r="AQ20" i="1"/>
  <c r="AQ17" i="1"/>
  <c r="BA17" i="1" s="1"/>
  <c r="AQ14" i="1"/>
  <c r="BA14" i="1" s="1"/>
  <c r="AQ11" i="1"/>
  <c r="BA11" i="1" s="1"/>
  <c r="AQ8" i="1"/>
  <c r="BA8" i="1" s="1"/>
  <c r="AG29" i="1"/>
  <c r="AG26" i="1"/>
  <c r="AG23" i="1"/>
  <c r="AG20" i="1"/>
  <c r="AG17" i="1"/>
  <c r="AG14" i="1"/>
  <c r="AG11" i="1"/>
  <c r="AG8" i="1"/>
  <c r="Z29" i="1"/>
  <c r="AJ29" i="1" s="1"/>
  <c r="Z26" i="1"/>
  <c r="AJ26" i="1" s="1"/>
  <c r="Z23" i="1"/>
  <c r="AJ23" i="1" s="1"/>
  <c r="Z20" i="1"/>
  <c r="AJ20" i="1" s="1"/>
  <c r="Z17" i="1"/>
  <c r="Z14" i="1"/>
  <c r="AJ14" i="1" s="1"/>
  <c r="Z11" i="1"/>
  <c r="AJ11" i="1" s="1"/>
  <c r="Z8" i="1"/>
  <c r="AJ8" i="1" s="1"/>
  <c r="P29" i="1"/>
  <c r="P26" i="1"/>
  <c r="P23" i="1"/>
  <c r="P20" i="1"/>
  <c r="P17" i="1"/>
  <c r="P14" i="1"/>
  <c r="P11" i="1"/>
  <c r="I29" i="1"/>
  <c r="I26" i="1"/>
  <c r="I23" i="1"/>
  <c r="I20" i="1"/>
  <c r="BA29" i="1" l="1"/>
  <c r="S8" i="1"/>
  <c r="BE8" i="1"/>
  <c r="C5" i="2" s="1"/>
  <c r="G5" i="2" s="1"/>
  <c r="BA26" i="1"/>
  <c r="S11" i="1"/>
  <c r="AJ17" i="1"/>
  <c r="AJ47" i="1" s="1"/>
  <c r="BA23" i="1"/>
  <c r="BA20" i="1"/>
  <c r="S26" i="1"/>
  <c r="S20" i="1"/>
  <c r="S23" i="1"/>
  <c r="BE14" i="1"/>
  <c r="C7" i="2" s="1"/>
  <c r="G7" i="2" s="1"/>
  <c r="S14" i="1"/>
  <c r="BE17" i="1"/>
  <c r="C8" i="2" s="1"/>
  <c r="G8" i="2" s="1"/>
  <c r="S17" i="1"/>
  <c r="BE29" i="1"/>
  <c r="C12" i="2" s="1"/>
  <c r="G12" i="2" s="1"/>
  <c r="S29" i="1"/>
  <c r="BE26" i="1"/>
  <c r="C11" i="2" s="1"/>
  <c r="G11" i="2" s="1"/>
  <c r="BE23" i="1"/>
  <c r="C10" i="2" s="1"/>
  <c r="G10" i="2" s="1"/>
  <c r="BE20" i="1"/>
  <c r="C9" i="2" s="1"/>
  <c r="G9" i="2" s="1"/>
  <c r="BE11" i="1"/>
  <c r="C6" i="2" s="1"/>
  <c r="G6" i="2" s="1"/>
  <c r="I44" i="1"/>
  <c r="I43" i="1"/>
  <c r="C13" i="2"/>
  <c r="G13" i="2" s="1"/>
  <c r="AX45" i="1"/>
  <c r="AQ45" i="1"/>
  <c r="AQ44" i="1"/>
  <c r="AX43" i="1"/>
  <c r="AX44" i="1"/>
  <c r="P44" i="1"/>
  <c r="Z45" i="1"/>
  <c r="AG44" i="1"/>
  <c r="AG45" i="1"/>
  <c r="P45" i="1"/>
  <c r="Z44" i="1"/>
  <c r="AG43" i="1"/>
  <c r="P43" i="1"/>
  <c r="B12" i="2"/>
  <c r="AQ43" i="1"/>
  <c r="I45" i="1"/>
  <c r="S47" i="1" l="1"/>
  <c r="G17" i="2"/>
  <c r="G16" i="2"/>
  <c r="G15" i="2"/>
  <c r="G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zfpjht</author>
    <author>Tourino Pablo</author>
  </authors>
  <commentList>
    <comment ref="D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Français</t>
        </r>
      </text>
    </comment>
    <comment ref="D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Allemand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Anglais</t>
        </r>
      </text>
    </comment>
    <comment ref="D16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Mathématiques</t>
        </r>
      </text>
    </comment>
    <comment ref="D1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Finance et comptabilité</t>
        </r>
      </text>
    </comment>
    <comment ref="D22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Economie et droit</t>
        </r>
      </text>
    </comment>
    <comment ref="D25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Histoire et institutions politiques</t>
        </r>
      </text>
    </comment>
    <comment ref="D2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Technique et environnement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Utilisation des technologies numériques du
monde du travail</t>
        </r>
      </text>
    </comment>
    <comment ref="D34" authorId="0" shapeId="0" xr:uid="{25FD4AF2-F3A9-40DF-ADA1-BBFE89ED8176}">
      <text>
        <r>
          <rPr>
            <b/>
            <sz val="8"/>
            <color indexed="81"/>
            <rFont val="Tahoma"/>
            <family val="2"/>
          </rPr>
          <t>B : Interactions dans un milieu interconnecté
C : Coordination des processus de travail
en entreprise
D : Gestion des relations avec les clients et les
fournisseurs</t>
        </r>
      </text>
    </comment>
    <comment ref="D37" authorId="1" shapeId="0" xr:uid="{1EED372E-BA33-418A-8B59-9961C34785E3}">
      <text>
        <r>
          <rPr>
            <b/>
            <sz val="9"/>
            <color indexed="81"/>
            <rFont val="Tahoma"/>
            <charset val="1"/>
          </rPr>
          <t>Tourino Pablo:</t>
        </r>
        <r>
          <rPr>
            <sz val="9"/>
            <color indexed="81"/>
            <rFont val="Tahoma"/>
            <charset val="1"/>
          </rPr>
          <t xml:space="preserve">
Technologie</t>
        </r>
      </text>
    </comment>
    <comment ref="D40" authorId="1" shapeId="0" xr:uid="{C1D97770-EF02-4F92-AF1E-74466DC006BE}">
      <text>
        <r>
          <rPr>
            <b/>
            <sz val="9"/>
            <color indexed="81"/>
            <rFont val="Tahoma"/>
            <charset val="1"/>
          </rPr>
          <t>Tourino Pablo:</t>
        </r>
        <r>
          <rPr>
            <sz val="9"/>
            <color indexed="81"/>
            <rFont val="Tahoma"/>
            <charset val="1"/>
          </rPr>
          <t xml:space="preserve">
Spécialisations à choix</t>
        </r>
      </text>
    </comment>
    <comment ref="S47" authorId="1" shapeId="0" xr:uid="{55D32518-2212-4F52-90A6-6AC517A5F653}">
      <text>
        <r>
          <rPr>
            <b/>
            <sz val="9"/>
            <color indexed="81"/>
            <rFont val="Tahoma"/>
            <charset val="1"/>
          </rPr>
          <t>Tourino Pablo:</t>
        </r>
        <r>
          <rPr>
            <sz val="9"/>
            <color indexed="81"/>
            <rFont val="Tahoma"/>
            <charset val="1"/>
          </rPr>
          <t xml:space="preserve">
A la fin de chaque semestre, l'élève reçoit un bulletin composé des moyennes de branche/DCO. L'élève est promu·e à l'année
suivante si :
• la note annuelle composée des moyennes annuelles des branches de maturité professionnelle et CFC atteint 4.0.</t>
        </r>
      </text>
    </comment>
    <comment ref="C49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TIB : Travaux interdisciplinaires de branches
TIP : Travail interdisciplinaire centré sur un projet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zfpjht</author>
  </authors>
  <commentList>
    <comment ref="C1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moyenne des 2 semestres TIB arrondie à 0.1</t>
        </r>
      </text>
    </comment>
    <comment ref="F13" authorId="0" shapeId="0" xr:uid="{5CD6F2D9-3D25-4D7A-8D04-B08BBADAAB20}">
      <text>
        <r>
          <rPr>
            <b/>
            <sz val="8"/>
            <color indexed="81"/>
            <rFont val="Tahoma"/>
            <family val="2"/>
          </rPr>
          <t>Report du TIP</t>
        </r>
      </text>
    </comment>
  </commentList>
</comments>
</file>

<file path=xl/sharedStrings.xml><?xml version="1.0" encoding="utf-8"?>
<sst xmlns="http://schemas.openxmlformats.org/spreadsheetml/2006/main" count="78" uniqueCount="68">
  <si>
    <t>FRA</t>
  </si>
  <si>
    <t>ALL</t>
  </si>
  <si>
    <t>ANG</t>
  </si>
  <si>
    <t>MAT</t>
  </si>
  <si>
    <t>EEDR</t>
  </si>
  <si>
    <t>HIS</t>
  </si>
  <si>
    <t>Domaine sépécifique</t>
  </si>
  <si>
    <t>Branches CFC</t>
  </si>
  <si>
    <t>Domaine  fondamental</t>
  </si>
  <si>
    <t>Domaine complément.</t>
  </si>
  <si>
    <t>TIB 1</t>
  </si>
  <si>
    <t>TIP</t>
  </si>
  <si>
    <t>TIB 2</t>
  </si>
  <si>
    <t>TIB 3</t>
  </si>
  <si>
    <t>TIB 4</t>
  </si>
  <si>
    <t>Semestre 1</t>
  </si>
  <si>
    <t>Semestre 2</t>
  </si>
  <si>
    <t>Semestre 3</t>
  </si>
  <si>
    <t>Semestre 4</t>
  </si>
  <si>
    <t>Semestre 5</t>
  </si>
  <si>
    <t>Semestre 6</t>
  </si>
  <si>
    <t>Moyenne Matu :</t>
  </si>
  <si>
    <t>Points négatifs :</t>
  </si>
  <si>
    <t>Branches&lt;4 :</t>
  </si>
  <si>
    <t>TIB
TIP</t>
  </si>
  <si>
    <t>Français</t>
  </si>
  <si>
    <t>Anglais</t>
  </si>
  <si>
    <t>Allemand</t>
  </si>
  <si>
    <t>Mathématiques</t>
  </si>
  <si>
    <t>Economie et droit</t>
  </si>
  <si>
    <t>Histoire</t>
  </si>
  <si>
    <t>Bulletin maturité</t>
  </si>
  <si>
    <t>Travail interdisciplinaire</t>
  </si>
  <si>
    <t>Domaine fondamental</t>
  </si>
  <si>
    <t>Domaine spécifique</t>
  </si>
  <si>
    <t>Domaine complémentaire</t>
  </si>
  <si>
    <t>Moyenne générale :</t>
  </si>
  <si>
    <t>Nombre de points négatifs :</t>
  </si>
  <si>
    <t>Nombre de branches insuffisantes :</t>
  </si>
  <si>
    <t>Résultat :</t>
  </si>
  <si>
    <t>Type économie</t>
  </si>
  <si>
    <t>Indiquer le type</t>
  </si>
  <si>
    <t>Type services</t>
  </si>
  <si>
    <t>F&amp;C</t>
  </si>
  <si>
    <t>Finances et comptabilité</t>
  </si>
  <si>
    <t>Matu</t>
  </si>
  <si>
    <r>
      <rPr>
        <b/>
        <u/>
        <sz val="11"/>
        <color theme="1"/>
        <rFont val="Calibri"/>
        <family val="2"/>
        <scheme val="minor"/>
      </rPr>
      <t>Important</t>
    </r>
    <r>
      <rPr>
        <b/>
        <sz val="11"/>
        <color theme="1"/>
        <rFont val="Calibri"/>
        <family val="2"/>
        <scheme val="minor"/>
      </rPr>
      <t xml:space="preserve"> : ce bulletin est mis à disposition à titre indicatif. Seul le bulletin officiel fait foi.</t>
    </r>
  </si>
  <si>
    <t>Notes école</t>
  </si>
  <si>
    <t>Moyenne des TIB</t>
  </si>
  <si>
    <t>DCO E</t>
  </si>
  <si>
    <t>Bulletin final matu</t>
  </si>
  <si>
    <t>DCO 
B-C-D</t>
  </si>
  <si>
    <t>Examen
écrit</t>
  </si>
  <si>
    <t>Examen
oral</t>
  </si>
  <si>
    <t>Examen
moyenne</t>
  </si>
  <si>
    <t>Moyenne matu + CFC :</t>
  </si>
  <si>
    <t>Ecole de Commerce
Maturité économie et services Type économie</t>
  </si>
  <si>
    <t>Année 1</t>
  </si>
  <si>
    <t>Année 2</t>
  </si>
  <si>
    <t>Année 3</t>
  </si>
  <si>
    <t>Complément au CFC</t>
  </si>
  <si>
    <t>Tech</t>
  </si>
  <si>
    <t>Spéc. à choix</t>
  </si>
  <si>
    <t>T&amp;E</t>
  </si>
  <si>
    <t>Gestion de projet</t>
  </si>
  <si>
    <t>Stratégie commerciale et supply chain</t>
  </si>
  <si>
    <t>Italien</t>
  </si>
  <si>
    <t>Espagnol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</si>
</sst>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0" tint="-0.249977111117893"/>
      <name val="Calibri"/>
      <family val="2"/>
      <scheme val="minor"/>
    </font>
    <font>
      <sz val="8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0" borderId="16" xfId="0" applyBorder="1" applyAlignment="1">
      <alignment vertical="center"/>
    </xf>
    <xf numFmtId="0" fontId="0" fillId="7" borderId="0" xfId="0" applyFill="1" applyAlignment="1">
      <alignment horizontal="right" vertical="center"/>
    </xf>
    <xf numFmtId="0" fontId="0" fillId="7" borderId="10" xfId="0" applyFill="1" applyBorder="1" applyAlignment="1" applyProtection="1">
      <alignment horizontal="center" vertical="center"/>
      <protection locked="0"/>
    </xf>
    <xf numFmtId="0" fontId="0" fillId="7" borderId="0" xfId="0" applyFill="1" applyAlignment="1">
      <alignment horizontal="center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/>
    <xf numFmtId="0" fontId="0" fillId="7" borderId="0" xfId="0" applyFill="1" applyAlignment="1">
      <alignment horizontal="right"/>
    </xf>
    <xf numFmtId="0" fontId="0" fillId="0" borderId="14" xfId="0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164" fontId="4" fillId="6" borderId="22" xfId="0" applyNumberFormat="1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0" fillId="9" borderId="14" xfId="0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6" borderId="17" xfId="0" applyFill="1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0" fillId="11" borderId="14" xfId="0" applyFill="1" applyBorder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" fillId="2" borderId="0" xfId="1" applyAlignment="1">
      <alignment horizontal="center" vertical="center" textRotation="90" wrapText="1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right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4" fillId="9" borderId="0" xfId="0" applyFont="1" applyFill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right"/>
    </xf>
    <xf numFmtId="0" fontId="0" fillId="7" borderId="10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2" fillId="3" borderId="0" xfId="2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3" borderId="0" xfId="2" applyAlignment="1">
      <alignment horizontal="center" vertical="center" wrapText="1"/>
    </xf>
    <xf numFmtId="0" fontId="0" fillId="7" borderId="0" xfId="0" applyFill="1" applyAlignment="1">
      <alignment horizontal="right" vertical="center"/>
    </xf>
    <xf numFmtId="0" fontId="0" fillId="7" borderId="15" xfId="0" applyFill="1" applyBorder="1" applyAlignment="1">
      <alignment horizontal="right" vertical="center"/>
    </xf>
    <xf numFmtId="0" fontId="4" fillId="9" borderId="0" xfId="0" applyFont="1" applyFill="1" applyAlignment="1">
      <alignment horizontal="center"/>
    </xf>
    <xf numFmtId="0" fontId="0" fillId="0" borderId="14" xfId="0" applyBorder="1" applyAlignment="1">
      <alignment horizontal="center" vertical="center"/>
    </xf>
  </cellXfs>
  <cellStyles count="4">
    <cellStyle name="Accent1" xfId="2" builtinId="29"/>
    <cellStyle name="Insatisfaisant" xfId="1" builtinId="27"/>
    <cellStyle name="Normal" xfId="0" builtinId="0"/>
    <cellStyle name="Normal 2" xfId="3" xr:uid="{F68D6D59-9D30-42B1-B489-DEABC5D215B4}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0</xdr:row>
      <xdr:rowOff>167639</xdr:rowOff>
    </xdr:from>
    <xdr:to>
      <xdr:col>5</xdr:col>
      <xdr:colOff>152400</xdr:colOff>
      <xdr:row>3</xdr:row>
      <xdr:rowOff>100274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67639"/>
          <a:ext cx="1546860" cy="702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228600</xdr:rowOff>
    </xdr:from>
    <xdr:to>
      <xdr:col>0</xdr:col>
      <xdr:colOff>1699260</xdr:colOff>
      <xdr:row>2</xdr:row>
      <xdr:rowOff>153615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11480"/>
          <a:ext cx="1546860" cy="7022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EPCA_CalculMoyennes_CC.xlsx" TargetMode="External"/><Relationship Id="rId1" Type="http://schemas.openxmlformats.org/officeDocument/2006/relationships/externalLinkPath" Target="/EPCA/3_Pendant%20l'ann&#233;e/Saisie%20des%20notes/FichiersExcel_SaisieNotes_El&#232;ves/EPCA_CalculMoyennes_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mestres12"/>
      <sheetName val="Semestres34"/>
      <sheetName val="Semestres56"/>
      <sheetName val="CFC"/>
    </sheetNames>
    <sheetDataSet>
      <sheetData sheetId="0">
        <row r="35">
          <cell r="E35" t="str">
            <v/>
          </cell>
          <cell r="K35" t="str">
            <v/>
          </cell>
        </row>
      </sheetData>
      <sheetData sheetId="1">
        <row r="35">
          <cell r="E35" t="str">
            <v/>
          </cell>
          <cell r="K35" t="str">
            <v/>
          </cell>
        </row>
      </sheetData>
      <sheetData sheetId="2">
        <row r="27">
          <cell r="E27" t="str">
            <v/>
          </cell>
          <cell r="K27" t="str">
            <v/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51"/>
  <sheetViews>
    <sheetView showGridLines="0" tabSelected="1" topLeftCell="A29" zoomScaleNormal="100" workbookViewId="0">
      <selection activeCell="N49" sqref="N49"/>
    </sheetView>
  </sheetViews>
  <sheetFormatPr baseColWidth="10" defaultColWidth="5.42578125" defaultRowHeight="15" x14ac:dyDescent="0.25"/>
  <cols>
    <col min="1" max="1" width="4.42578125" style="1" customWidth="1"/>
    <col min="2" max="2" width="0.28515625" style="1" customWidth="1"/>
    <col min="3" max="3" width="8.140625" style="2" customWidth="1"/>
    <col min="4" max="4" width="8.28515625" style="1" customWidth="1"/>
    <col min="5" max="7" width="4.28515625" style="1" customWidth="1"/>
    <col min="8" max="8" width="3.140625" style="1" customWidth="1"/>
    <col min="9" max="10" width="4.28515625" style="1" customWidth="1"/>
    <col min="11" max="11" width="3.140625" style="1" customWidth="1"/>
    <col min="12" max="14" width="4.28515625" style="1" customWidth="1"/>
    <col min="15" max="15" width="3.140625" style="1" customWidth="1"/>
    <col min="16" max="16" width="4.28515625" style="1" customWidth="1"/>
    <col min="17" max="17" width="4.42578125" style="1" customWidth="1"/>
    <col min="18" max="18" width="2" style="1" customWidth="1"/>
    <col min="19" max="20" width="4.42578125" style="1" customWidth="1"/>
    <col min="21" max="21" width="3.140625" style="1" customWidth="1"/>
    <col min="22" max="24" width="4.28515625" style="1" customWidth="1"/>
    <col min="25" max="25" width="3.140625" style="1" customWidth="1"/>
    <col min="26" max="26" width="4.28515625" style="1" customWidth="1"/>
    <col min="27" max="27" width="5.28515625" style="1" customWidth="1"/>
    <col min="28" max="28" width="3.140625" style="1" customWidth="1"/>
    <col min="29" max="30" width="4.28515625" style="1" customWidth="1"/>
    <col min="31" max="31" width="5.42578125" style="1" customWidth="1"/>
    <col min="32" max="32" width="3.140625" style="1" customWidth="1"/>
    <col min="33" max="34" width="4.28515625" style="1" customWidth="1"/>
    <col min="35" max="35" width="2" style="1" customWidth="1"/>
    <col min="36" max="37" width="4.42578125" style="1" customWidth="1"/>
    <col min="38" max="38" width="3.140625" style="1" customWidth="1"/>
    <col min="39" max="41" width="4.28515625" style="1" customWidth="1"/>
    <col min="42" max="42" width="3.140625" style="1" customWidth="1"/>
    <col min="43" max="44" width="4.28515625" style="1" customWidth="1"/>
    <col min="45" max="45" width="3.140625" style="1" customWidth="1"/>
    <col min="46" max="51" width="4.28515625" style="1" customWidth="1"/>
    <col min="52" max="52" width="2.140625" style="1" customWidth="1"/>
    <col min="53" max="54" width="4.42578125" style="1" customWidth="1"/>
    <col min="55" max="56" width="4.28515625" style="1" customWidth="1"/>
    <col min="57" max="57" width="8.42578125" style="1" customWidth="1"/>
    <col min="58" max="75" width="4.28515625" style="1" customWidth="1"/>
    <col min="76" max="16384" width="5.42578125" style="1"/>
  </cols>
  <sheetData>
    <row r="1" spans="1:64" x14ac:dyDescent="0.25">
      <c r="A1" s="24"/>
    </row>
    <row r="2" spans="1:64" ht="31.5" x14ac:dyDescent="0.25"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Q2" s="58" t="s">
        <v>56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H2" s="54" t="s">
        <v>46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</row>
    <row r="3" spans="1:64" x14ac:dyDescent="0.25">
      <c r="BE3" s="69" t="s">
        <v>47</v>
      </c>
    </row>
    <row r="4" spans="1:64" x14ac:dyDescent="0.25">
      <c r="B4" s="4">
        <v>6</v>
      </c>
      <c r="BE4" s="69"/>
    </row>
    <row r="5" spans="1:64" x14ac:dyDescent="0.25">
      <c r="B5" s="4">
        <v>5.5</v>
      </c>
      <c r="E5" s="66" t="s">
        <v>15</v>
      </c>
      <c r="F5" s="66"/>
      <c r="G5" s="66"/>
      <c r="H5" s="66"/>
      <c r="I5" s="66"/>
      <c r="J5" s="66"/>
      <c r="L5" s="66" t="s">
        <v>16</v>
      </c>
      <c r="M5" s="66"/>
      <c r="N5" s="66"/>
      <c r="O5" s="66"/>
      <c r="P5" s="66"/>
      <c r="Q5" s="66"/>
      <c r="S5" s="48" t="s">
        <v>57</v>
      </c>
      <c r="T5" s="48"/>
      <c r="V5" s="66" t="s">
        <v>17</v>
      </c>
      <c r="W5" s="66"/>
      <c r="X5" s="66"/>
      <c r="Y5" s="66"/>
      <c r="Z5" s="66"/>
      <c r="AA5" s="66"/>
      <c r="AC5" s="66" t="s">
        <v>18</v>
      </c>
      <c r="AD5" s="66"/>
      <c r="AE5" s="66"/>
      <c r="AF5" s="66"/>
      <c r="AG5" s="66"/>
      <c r="AH5" s="66"/>
      <c r="AJ5" s="48" t="s">
        <v>58</v>
      </c>
      <c r="AK5" s="48"/>
      <c r="AM5" s="66" t="s">
        <v>19</v>
      </c>
      <c r="AN5" s="66"/>
      <c r="AO5" s="66"/>
      <c r="AP5" s="66"/>
      <c r="AQ5" s="66"/>
      <c r="AR5" s="66"/>
      <c r="AT5" s="66" t="s">
        <v>20</v>
      </c>
      <c r="AU5" s="66"/>
      <c r="AV5" s="66"/>
      <c r="AW5" s="66"/>
      <c r="AX5" s="66"/>
      <c r="AY5" s="66"/>
      <c r="BA5" s="48" t="s">
        <v>59</v>
      </c>
      <c r="BB5" s="48"/>
      <c r="BE5" s="7" t="s">
        <v>45</v>
      </c>
    </row>
    <row r="6" spans="1:64" ht="15.75" thickBot="1" x14ac:dyDescent="0.3">
      <c r="B6" s="4">
        <v>5</v>
      </c>
    </row>
    <row r="7" spans="1:64" x14ac:dyDescent="0.25">
      <c r="B7" s="4">
        <v>4.5</v>
      </c>
      <c r="C7" s="49" t="s">
        <v>8</v>
      </c>
      <c r="D7" s="50" t="s">
        <v>0</v>
      </c>
      <c r="E7" s="12"/>
      <c r="F7" s="13"/>
      <c r="G7" s="14"/>
      <c r="H7" s="8"/>
      <c r="I7" s="8"/>
      <c r="J7" s="8"/>
      <c r="K7" s="8"/>
      <c r="L7" s="12"/>
      <c r="M7" s="13"/>
      <c r="N7" s="14"/>
      <c r="O7" s="8"/>
      <c r="P7" s="8"/>
      <c r="Q7" s="8"/>
      <c r="R7" s="8"/>
      <c r="S7" s="8"/>
      <c r="T7" s="8"/>
      <c r="U7" s="8"/>
      <c r="V7" s="12"/>
      <c r="W7" s="13"/>
      <c r="X7" s="14"/>
      <c r="Y7" s="8"/>
      <c r="Z7" s="8"/>
      <c r="AA7" s="8"/>
      <c r="AB7" s="8"/>
      <c r="AC7" s="12"/>
      <c r="AD7" s="13"/>
      <c r="AE7" s="14"/>
      <c r="AF7" s="8"/>
      <c r="AG7" s="8"/>
      <c r="AH7" s="8"/>
      <c r="AI7" s="8"/>
      <c r="AJ7" s="8"/>
      <c r="AK7" s="8"/>
      <c r="AL7" s="8"/>
      <c r="AM7" s="12"/>
      <c r="AN7" s="13"/>
      <c r="AO7" s="14"/>
      <c r="AP7" s="8"/>
      <c r="AQ7" s="8"/>
      <c r="AR7" s="8"/>
      <c r="AS7" s="8"/>
      <c r="AT7" s="12"/>
      <c r="AU7" s="13"/>
      <c r="AV7" s="14"/>
      <c r="AW7" s="8"/>
      <c r="AX7" s="8"/>
      <c r="AY7" s="8"/>
      <c r="AZ7" s="8"/>
      <c r="BA7" s="8"/>
      <c r="BB7" s="8"/>
      <c r="BC7" s="9"/>
      <c r="BD7" s="9"/>
      <c r="BE7" s="8"/>
      <c r="BF7" s="4"/>
      <c r="BG7" s="4"/>
      <c r="BH7" s="4"/>
      <c r="BI7" s="4"/>
      <c r="BJ7" s="4"/>
      <c r="BK7" s="4"/>
      <c r="BL7" s="4"/>
    </row>
    <row r="8" spans="1:64" ht="15.75" thickBot="1" x14ac:dyDescent="0.3">
      <c r="B8" s="4">
        <v>4</v>
      </c>
      <c r="C8" s="49"/>
      <c r="D8" s="50"/>
      <c r="E8" s="15"/>
      <c r="F8" s="16"/>
      <c r="G8" s="17"/>
      <c r="H8" s="8"/>
      <c r="I8" s="7" t="str">
        <f>IF(COUNT(E7:G8)=0,"",MROUND(AVERAGE(E7:G8),0.5))</f>
        <v/>
      </c>
      <c r="J8" s="8"/>
      <c r="K8" s="8"/>
      <c r="L8" s="15"/>
      <c r="M8" s="16"/>
      <c r="N8" s="17"/>
      <c r="O8" s="8"/>
      <c r="P8" s="7" t="str">
        <f>IF(COUNT(L7:N8)=0,"",MROUND(AVERAGE(L7:N8),0.5))</f>
        <v/>
      </c>
      <c r="Q8" s="8"/>
      <c r="R8" s="8"/>
      <c r="S8" s="47" t="str">
        <f>IF(COUNT(I8,P8)=0,"",MROUND(AVERAGE(I8,P8),0.1))</f>
        <v/>
      </c>
      <c r="T8" s="8"/>
      <c r="U8" s="8"/>
      <c r="V8" s="15"/>
      <c r="W8" s="16"/>
      <c r="X8" s="17"/>
      <c r="Y8" s="8"/>
      <c r="Z8" s="7" t="str">
        <f>IF(COUNT(V7:X8)=0,"",MROUND(AVERAGE(V7:X8),0.5))</f>
        <v/>
      </c>
      <c r="AA8" s="8"/>
      <c r="AB8" s="8"/>
      <c r="AC8" s="15"/>
      <c r="AD8" s="16"/>
      <c r="AE8" s="17"/>
      <c r="AF8" s="8"/>
      <c r="AG8" s="7" t="str">
        <f>IF(COUNT(AC7:AE8)=0,"",MROUND(AVERAGE(AC7:AE8),0.5))</f>
        <v/>
      </c>
      <c r="AH8" s="8"/>
      <c r="AI8" s="8"/>
      <c r="AJ8" s="47" t="str">
        <f>IF(COUNT(Z8,AG8)=0,"",MROUND(AVERAGE(Z8,AG8),0.1))</f>
        <v/>
      </c>
      <c r="AK8" s="8"/>
      <c r="AL8" s="8"/>
      <c r="AM8" s="15"/>
      <c r="AN8" s="16"/>
      <c r="AO8" s="17"/>
      <c r="AP8" s="8"/>
      <c r="AQ8" s="7" t="str">
        <f>IF(COUNT(AM7:AO8)=0,"",MROUND(AVERAGE(AM7:AO8),0.5))</f>
        <v/>
      </c>
      <c r="AR8" s="8"/>
      <c r="AS8" s="8"/>
      <c r="AT8" s="15"/>
      <c r="AU8" s="16"/>
      <c r="AV8" s="17"/>
      <c r="AW8" s="8"/>
      <c r="AX8" s="7" t="str">
        <f>IF(COUNT(AT7:AV8)=0,"",MROUND(AVERAGE(AT7:AV8),0.5))</f>
        <v/>
      </c>
      <c r="AY8" s="8"/>
      <c r="AZ8" s="8"/>
      <c r="BA8" s="47" t="str">
        <f>IF(COUNT(AQ8,AX8)=0,"",MROUND(AVERAGE(AQ8,AX8),0.1))</f>
        <v/>
      </c>
      <c r="BB8" s="8"/>
      <c r="BC8" s="70" t="s">
        <v>0</v>
      </c>
      <c r="BD8" s="71"/>
      <c r="BE8" s="7" t="str">
        <f>IF(COUNT(I8,P8,Z8,AG8,AQ8,AX8)=0,"",ROUND(AVERAGE(I8,P8,Z8,AG8,AQ8,AX8),1))</f>
        <v/>
      </c>
      <c r="BF8" s="4"/>
      <c r="BG8" s="4"/>
      <c r="BH8" s="4"/>
      <c r="BI8" s="4"/>
      <c r="BJ8" s="4"/>
      <c r="BK8" s="4"/>
      <c r="BL8" s="4"/>
    </row>
    <row r="9" spans="1:64" ht="15.75" thickBot="1" x14ac:dyDescent="0.3">
      <c r="B9" s="4">
        <v>3.5</v>
      </c>
      <c r="C9" s="4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10"/>
      <c r="BD9" s="10"/>
      <c r="BE9" s="4"/>
      <c r="BF9" s="4"/>
      <c r="BG9" s="4"/>
      <c r="BH9" s="4"/>
      <c r="BI9" s="4"/>
      <c r="BJ9" s="4"/>
      <c r="BK9" s="4"/>
      <c r="BL9" s="4"/>
    </row>
    <row r="10" spans="1:64" x14ac:dyDescent="0.25">
      <c r="B10" s="4">
        <v>3</v>
      </c>
      <c r="C10" s="49"/>
      <c r="D10" s="50" t="s">
        <v>1</v>
      </c>
      <c r="E10" s="12"/>
      <c r="F10" s="13"/>
      <c r="G10" s="14"/>
      <c r="H10" s="8"/>
      <c r="I10" s="8"/>
      <c r="J10" s="8"/>
      <c r="K10" s="8"/>
      <c r="L10" s="12"/>
      <c r="M10" s="13"/>
      <c r="N10" s="14"/>
      <c r="O10" s="8"/>
      <c r="P10" s="8"/>
      <c r="Q10" s="8"/>
      <c r="R10" s="8"/>
      <c r="S10" s="8"/>
      <c r="T10" s="8"/>
      <c r="U10" s="8"/>
      <c r="V10" s="12"/>
      <c r="W10" s="13"/>
      <c r="X10" s="14"/>
      <c r="Y10" s="8"/>
      <c r="Z10" s="8"/>
      <c r="AA10" s="8"/>
      <c r="AB10" s="8"/>
      <c r="AC10" s="12"/>
      <c r="AD10" s="13"/>
      <c r="AE10" s="14"/>
      <c r="AF10" s="8"/>
      <c r="AG10" s="8"/>
      <c r="AH10" s="8"/>
      <c r="AI10" s="8"/>
      <c r="AJ10" s="8"/>
      <c r="AK10" s="8"/>
      <c r="AL10" s="8"/>
      <c r="AM10" s="12"/>
      <c r="AN10" s="13"/>
      <c r="AO10" s="14"/>
      <c r="AP10" s="8"/>
      <c r="AQ10" s="8"/>
      <c r="AR10" s="8"/>
      <c r="AS10" s="8"/>
      <c r="AT10" s="12"/>
      <c r="AU10" s="13"/>
      <c r="AV10" s="14"/>
      <c r="AW10" s="8"/>
      <c r="AX10" s="8"/>
      <c r="AY10" s="8"/>
      <c r="AZ10" s="8"/>
      <c r="BA10" s="8"/>
      <c r="BB10" s="8"/>
      <c r="BC10" s="20"/>
      <c r="BD10" s="20"/>
      <c r="BE10" s="8"/>
      <c r="BF10" s="4"/>
      <c r="BG10" s="4"/>
      <c r="BH10" s="4"/>
      <c r="BI10" s="4"/>
      <c r="BJ10" s="4"/>
      <c r="BK10" s="4"/>
      <c r="BL10" s="4"/>
    </row>
    <row r="11" spans="1:64" ht="15.75" thickBot="1" x14ac:dyDescent="0.3">
      <c r="B11" s="4">
        <v>2.5</v>
      </c>
      <c r="C11" s="49"/>
      <c r="D11" s="50"/>
      <c r="E11" s="15"/>
      <c r="F11" s="16"/>
      <c r="G11" s="17"/>
      <c r="H11" s="8"/>
      <c r="I11" s="7" t="str">
        <f>IF(COUNT(E10:G11)=0,"",MROUND(AVERAGE(E10:G11),0.5))</f>
        <v/>
      </c>
      <c r="J11" s="8"/>
      <c r="K11" s="8"/>
      <c r="L11" s="15"/>
      <c r="M11" s="16"/>
      <c r="N11" s="17"/>
      <c r="O11" s="8"/>
      <c r="P11" s="7" t="str">
        <f>IF(COUNT(L10:N11)=0,"",MROUND(AVERAGE(L10:N11),0.5))</f>
        <v/>
      </c>
      <c r="Q11" s="8"/>
      <c r="R11" s="8"/>
      <c r="S11" s="47" t="str">
        <f>IF(COUNT(I11,P11)=0,"",MROUND(AVERAGE(I11,P11),0.1))</f>
        <v/>
      </c>
      <c r="T11" s="8"/>
      <c r="U11" s="8"/>
      <c r="V11" s="15"/>
      <c r="W11" s="16"/>
      <c r="X11" s="17"/>
      <c r="Y11" s="8"/>
      <c r="Z11" s="7" t="str">
        <f>IF(COUNT(V10:X11)=0,"",MROUND(AVERAGE(V10:X11),0.5))</f>
        <v/>
      </c>
      <c r="AA11" s="8"/>
      <c r="AB11" s="8"/>
      <c r="AC11" s="15"/>
      <c r="AD11" s="16"/>
      <c r="AE11" s="17"/>
      <c r="AF11" s="8"/>
      <c r="AG11" s="7" t="str">
        <f>IF(COUNT(AC10:AE11)=0,"",MROUND(AVERAGE(AC10:AE11),0.5))</f>
        <v/>
      </c>
      <c r="AH11" s="8"/>
      <c r="AI11" s="8"/>
      <c r="AJ11" s="47" t="str">
        <f>IF(COUNT(Z11,AG11)=0,"",MROUND(AVERAGE(Z11,AG11),0.1))</f>
        <v/>
      </c>
      <c r="AK11" s="8"/>
      <c r="AL11" s="8"/>
      <c r="AM11" s="15"/>
      <c r="AN11" s="16"/>
      <c r="AO11" s="17"/>
      <c r="AP11" s="8"/>
      <c r="AQ11" s="7" t="str">
        <f>IF(COUNT(AM10:AO11)=0,"",MROUND(AVERAGE(AM10:AO11),0.5))</f>
        <v/>
      </c>
      <c r="AR11" s="8"/>
      <c r="AS11" s="8"/>
      <c r="AT11" s="15"/>
      <c r="AU11" s="16"/>
      <c r="AV11" s="17"/>
      <c r="AW11" s="8"/>
      <c r="AX11" s="7" t="str">
        <f>IF(COUNT(AT10:AV11)=0,"",MROUND(AVERAGE(AT10:AV11),0.5))</f>
        <v/>
      </c>
      <c r="AY11" s="8"/>
      <c r="AZ11" s="8"/>
      <c r="BA11" s="47" t="str">
        <f>IF(COUNT(AQ11,AX11)=0,"",MROUND(AVERAGE(AQ11,AX11),0.1))</f>
        <v/>
      </c>
      <c r="BB11" s="8"/>
      <c r="BC11" s="70" t="s">
        <v>1</v>
      </c>
      <c r="BD11" s="71"/>
      <c r="BE11" s="7" t="str">
        <f>IF(COUNT(I11,P11,Z11,AG11,AQ11,AX11)=0,"",ROUND(AVERAGE(I11,P11,Z11,AG11,AQ11,AX11),1))</f>
        <v/>
      </c>
      <c r="BF11" s="4"/>
      <c r="BG11" s="4"/>
      <c r="BH11" s="4"/>
      <c r="BI11" s="4"/>
      <c r="BJ11" s="4"/>
      <c r="BK11" s="4"/>
      <c r="BL11" s="4"/>
    </row>
    <row r="12" spans="1:64" ht="15.75" thickBot="1" x14ac:dyDescent="0.3">
      <c r="B12" s="4">
        <v>2</v>
      </c>
      <c r="C12" s="49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10"/>
      <c r="BD12" s="10"/>
      <c r="BE12" s="4"/>
      <c r="BF12" s="4"/>
      <c r="BG12" s="4"/>
      <c r="BH12" s="4"/>
      <c r="BI12" s="4"/>
      <c r="BJ12" s="4"/>
      <c r="BK12" s="4"/>
      <c r="BL12" s="4"/>
    </row>
    <row r="13" spans="1:64" x14ac:dyDescent="0.25">
      <c r="B13" s="4">
        <v>1.5</v>
      </c>
      <c r="C13" s="49"/>
      <c r="D13" s="50" t="s">
        <v>2</v>
      </c>
      <c r="E13" s="12"/>
      <c r="F13" s="13"/>
      <c r="G13" s="14"/>
      <c r="H13" s="8"/>
      <c r="I13" s="8"/>
      <c r="J13" s="8"/>
      <c r="K13" s="8"/>
      <c r="L13" s="12"/>
      <c r="M13" s="13"/>
      <c r="N13" s="14"/>
      <c r="O13" s="8"/>
      <c r="P13" s="8"/>
      <c r="Q13" s="8"/>
      <c r="R13" s="8"/>
      <c r="S13" s="8"/>
      <c r="T13" s="8"/>
      <c r="U13" s="8"/>
      <c r="V13" s="12"/>
      <c r="W13" s="13"/>
      <c r="X13" s="14"/>
      <c r="Y13" s="8"/>
      <c r="Z13" s="8"/>
      <c r="AA13" s="8"/>
      <c r="AB13" s="8"/>
      <c r="AC13" s="12"/>
      <c r="AD13" s="13"/>
      <c r="AE13" s="14"/>
      <c r="AF13" s="8"/>
      <c r="AG13" s="8"/>
      <c r="AH13" s="8"/>
      <c r="AI13" s="8"/>
      <c r="AJ13" s="8"/>
      <c r="AK13" s="8"/>
      <c r="AL13" s="8"/>
      <c r="AM13" s="12"/>
      <c r="AN13" s="13"/>
      <c r="AO13" s="14"/>
      <c r="AP13" s="8"/>
      <c r="AQ13" s="8"/>
      <c r="AR13" s="8"/>
      <c r="AS13" s="8"/>
      <c r="AT13" s="12"/>
      <c r="AU13" s="13"/>
      <c r="AV13" s="14"/>
      <c r="AW13" s="8"/>
      <c r="AX13" s="8"/>
      <c r="AY13" s="8"/>
      <c r="AZ13" s="8"/>
      <c r="BA13" s="8"/>
      <c r="BB13" s="8"/>
      <c r="BC13" s="20"/>
      <c r="BD13" s="20"/>
      <c r="BE13" s="8"/>
      <c r="BF13" s="4"/>
      <c r="BG13" s="4"/>
      <c r="BH13" s="4"/>
      <c r="BI13" s="4"/>
      <c r="BJ13" s="4"/>
      <c r="BK13" s="4"/>
      <c r="BL13" s="4"/>
    </row>
    <row r="14" spans="1:64" ht="15.75" thickBot="1" x14ac:dyDescent="0.3">
      <c r="B14" s="4">
        <v>1</v>
      </c>
      <c r="C14" s="49"/>
      <c r="D14" s="50"/>
      <c r="E14" s="15"/>
      <c r="F14" s="16"/>
      <c r="G14" s="17"/>
      <c r="H14" s="8"/>
      <c r="I14" s="7" t="str">
        <f>IF(COUNT(E13:G14)=0,"",MROUND(AVERAGE(E13:G14),0.5))</f>
        <v/>
      </c>
      <c r="J14" s="8"/>
      <c r="K14" s="8"/>
      <c r="L14" s="15"/>
      <c r="M14" s="16"/>
      <c r="N14" s="17"/>
      <c r="O14" s="8"/>
      <c r="P14" s="7" t="str">
        <f>IF(COUNT(L13:N14)=0,"",MROUND(AVERAGE(L13:N14),0.5))</f>
        <v/>
      </c>
      <c r="Q14" s="8"/>
      <c r="R14" s="8"/>
      <c r="S14" s="47" t="str">
        <f>IF(COUNT(I14,P14)=0,"",MROUND(AVERAGE(I14,P14),0.1))</f>
        <v/>
      </c>
      <c r="T14" s="8"/>
      <c r="U14" s="8"/>
      <c r="V14" s="15"/>
      <c r="W14" s="16"/>
      <c r="X14" s="17"/>
      <c r="Y14" s="8"/>
      <c r="Z14" s="7" t="str">
        <f>IF(COUNT(V13:X14)=0,"",MROUND(AVERAGE(V13:X14),0.5))</f>
        <v/>
      </c>
      <c r="AA14" s="8"/>
      <c r="AB14" s="8"/>
      <c r="AC14" s="15"/>
      <c r="AD14" s="16"/>
      <c r="AE14" s="17"/>
      <c r="AF14" s="8"/>
      <c r="AG14" s="7" t="str">
        <f>IF(COUNT(AC13:AE14)=0,"",MROUND(AVERAGE(AC13:AE14),0.5))</f>
        <v/>
      </c>
      <c r="AH14" s="8"/>
      <c r="AI14" s="8"/>
      <c r="AJ14" s="47" t="str">
        <f>IF(COUNT(Z14,AG14)=0,"",MROUND(AVERAGE(Z14,AG14),0.1))</f>
        <v/>
      </c>
      <c r="AK14" s="8"/>
      <c r="AL14" s="8"/>
      <c r="AM14" s="15"/>
      <c r="AN14" s="16"/>
      <c r="AO14" s="17"/>
      <c r="AP14" s="8"/>
      <c r="AQ14" s="7" t="str">
        <f>IF(COUNT(AM13:AO14)=0,"",MROUND(AVERAGE(AM13:AO14),0.5))</f>
        <v/>
      </c>
      <c r="AR14" s="8"/>
      <c r="AS14" s="8"/>
      <c r="AT14" s="15"/>
      <c r="AU14" s="16"/>
      <c r="AV14" s="17"/>
      <c r="AW14" s="8"/>
      <c r="AX14" s="7" t="str">
        <f>IF(COUNT(AT13:AV14)=0,"",MROUND(AVERAGE(AT13:AV14),0.5))</f>
        <v/>
      </c>
      <c r="AY14" s="8"/>
      <c r="AZ14" s="8"/>
      <c r="BA14" s="47" t="str">
        <f>IF(COUNT(AQ14,AX14)=0,"",MROUND(AVERAGE(AQ14,AX14),0.1))</f>
        <v/>
      </c>
      <c r="BB14" s="8"/>
      <c r="BC14" s="70" t="s">
        <v>2</v>
      </c>
      <c r="BD14" s="71"/>
      <c r="BE14" s="7" t="str">
        <f>IF(COUNT(I14,P14,Z14,AG14,AQ14,AX14)=0,"",ROUND(AVERAGE(I14,P14,Z14,AG14,AQ14,AX14),1))</f>
        <v/>
      </c>
      <c r="BF14" s="4"/>
      <c r="BG14" s="4"/>
      <c r="BH14" s="4"/>
      <c r="BI14" s="4"/>
      <c r="BJ14" s="4"/>
      <c r="BK14" s="4"/>
      <c r="BL14" s="4"/>
    </row>
    <row r="15" spans="1:64" ht="15.75" thickBot="1" x14ac:dyDescent="0.3">
      <c r="B15" s="1" t="s">
        <v>41</v>
      </c>
      <c r="C15" s="49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10"/>
      <c r="BD15" s="10"/>
      <c r="BE15" s="4"/>
      <c r="BF15" s="4"/>
      <c r="BG15" s="4"/>
      <c r="BH15" s="4"/>
      <c r="BI15" s="4"/>
      <c r="BJ15" s="4"/>
      <c r="BK15" s="4"/>
      <c r="BL15" s="4"/>
    </row>
    <row r="16" spans="1:64" x14ac:dyDescent="0.25">
      <c r="B16" s="1" t="s">
        <v>40</v>
      </c>
      <c r="C16" s="49"/>
      <c r="D16" s="50" t="s">
        <v>3</v>
      </c>
      <c r="E16" s="12"/>
      <c r="F16" s="13"/>
      <c r="G16" s="14"/>
      <c r="H16" s="8"/>
      <c r="I16" s="8"/>
      <c r="J16" s="8"/>
      <c r="K16" s="8"/>
      <c r="L16" s="12"/>
      <c r="M16" s="13"/>
      <c r="N16" s="14"/>
      <c r="O16" s="8"/>
      <c r="P16" s="8"/>
      <c r="Q16" s="8"/>
      <c r="R16" s="8"/>
      <c r="S16" s="8"/>
      <c r="T16" s="8"/>
      <c r="U16" s="8"/>
      <c r="V16" s="12"/>
      <c r="W16" s="13"/>
      <c r="X16" s="14"/>
      <c r="Y16" s="8"/>
      <c r="Z16" s="8"/>
      <c r="AA16" s="8"/>
      <c r="AB16" s="8"/>
      <c r="AC16" s="12"/>
      <c r="AD16" s="13"/>
      <c r="AE16" s="14"/>
      <c r="AF16" s="8"/>
      <c r="AG16" s="8"/>
      <c r="AH16" s="8"/>
      <c r="AI16" s="8"/>
      <c r="AJ16" s="8"/>
      <c r="AK16" s="8"/>
      <c r="AL16" s="8"/>
      <c r="AM16" s="12"/>
      <c r="AN16" s="13"/>
      <c r="AO16" s="14"/>
      <c r="AP16" s="8"/>
      <c r="AQ16" s="8"/>
      <c r="AR16" s="8"/>
      <c r="AS16" s="8"/>
      <c r="AT16" s="12"/>
      <c r="AU16" s="13"/>
      <c r="AV16" s="14"/>
      <c r="AW16" s="8"/>
      <c r="AX16" s="8"/>
      <c r="AY16" s="8"/>
      <c r="AZ16" s="8"/>
      <c r="BA16" s="8"/>
      <c r="BB16" s="8"/>
      <c r="BC16" s="20"/>
      <c r="BD16" s="20"/>
      <c r="BE16" s="8"/>
      <c r="BF16" s="4"/>
      <c r="BG16" s="4"/>
      <c r="BH16" s="4"/>
      <c r="BI16" s="4"/>
      <c r="BJ16" s="4"/>
      <c r="BK16" s="4"/>
      <c r="BL16" s="4"/>
    </row>
    <row r="17" spans="2:64" ht="15.75" thickBot="1" x14ac:dyDescent="0.3">
      <c r="B17" s="1" t="s">
        <v>42</v>
      </c>
      <c r="C17" s="49"/>
      <c r="D17" s="50"/>
      <c r="E17" s="15"/>
      <c r="F17" s="16"/>
      <c r="G17" s="17"/>
      <c r="H17" s="8"/>
      <c r="I17" s="7" t="str">
        <f>IF(COUNT(E16:G17)=0,"",MROUND(AVERAGE(E16:G17),0.5))</f>
        <v/>
      </c>
      <c r="J17" s="18"/>
      <c r="K17" s="8"/>
      <c r="L17" s="15"/>
      <c r="M17" s="16"/>
      <c r="N17" s="17"/>
      <c r="O17" s="8"/>
      <c r="P17" s="7" t="str">
        <f>IF(COUNT(L16:N17)=0,"",MROUND(AVERAGE(L16:N17),0.5))</f>
        <v/>
      </c>
      <c r="Q17" s="18"/>
      <c r="R17" s="18"/>
      <c r="S17" s="47" t="str">
        <f>IF(COUNT(I17,P17)=0,"",MROUND(AVERAGE(I17,P17),0.1))</f>
        <v/>
      </c>
      <c r="T17" s="18"/>
      <c r="U17" s="8"/>
      <c r="V17" s="15"/>
      <c r="W17" s="16"/>
      <c r="X17" s="17"/>
      <c r="Y17" s="8"/>
      <c r="Z17" s="7" t="str">
        <f>IF(COUNT(V16:X17)=0,"",MROUND(AVERAGE(V16:X17),0.5))</f>
        <v/>
      </c>
      <c r="AA17" s="18"/>
      <c r="AB17" s="8"/>
      <c r="AC17" s="15"/>
      <c r="AD17" s="16"/>
      <c r="AE17" s="17"/>
      <c r="AF17" s="8"/>
      <c r="AG17" s="7" t="str">
        <f>IF(COUNT(AC16:AE17)=0,"",MROUND(AVERAGE(AC16:AE17),0.5))</f>
        <v/>
      </c>
      <c r="AH17" s="18"/>
      <c r="AI17" s="8"/>
      <c r="AJ17" s="47" t="str">
        <f>IF(COUNT(Z17,AG17)=0,"",MROUND(AVERAGE(Z17,AG17),0.1))</f>
        <v/>
      </c>
      <c r="AK17" s="18"/>
      <c r="AL17" s="8"/>
      <c r="AM17" s="15"/>
      <c r="AN17" s="16"/>
      <c r="AO17" s="17"/>
      <c r="AP17" s="8"/>
      <c r="AQ17" s="7" t="str">
        <f>IF(COUNT(AM16:AO17)=0,"",MROUND(AVERAGE(AM16:AO17),0.5))</f>
        <v/>
      </c>
      <c r="AR17" s="18"/>
      <c r="AS17" s="8"/>
      <c r="AT17" s="15"/>
      <c r="AU17" s="16"/>
      <c r="AV17" s="17"/>
      <c r="AW17" s="8"/>
      <c r="AX17" s="7" t="str">
        <f>IF(COUNT(AT16:AV17)=0,"",MROUND(AVERAGE(AT16:AV17),0.5))</f>
        <v/>
      </c>
      <c r="AY17" s="18"/>
      <c r="AZ17" s="8"/>
      <c r="BA17" s="47" t="str">
        <f>IF(COUNT(AQ17,AX17)=0,"",MROUND(AVERAGE(AQ17,AX17),0.1))</f>
        <v/>
      </c>
      <c r="BB17" s="18"/>
      <c r="BC17" s="70" t="s">
        <v>3</v>
      </c>
      <c r="BD17" s="71"/>
      <c r="BE17" s="7" t="str">
        <f>IF(COUNT(I17,P17,Z17,AG17,AQ17,AX17)=0,"",ROUND(AVERAGE(I17,P17,Z17,AG17,AQ17,AX17),1))</f>
        <v/>
      </c>
      <c r="BF17" s="4"/>
      <c r="BG17" s="4"/>
      <c r="BH17" s="4"/>
      <c r="BI17" s="4"/>
      <c r="BJ17" s="4"/>
      <c r="BK17" s="4"/>
      <c r="BL17" s="4"/>
    </row>
    <row r="18" spans="2:64" ht="15.75" thickBot="1" x14ac:dyDescent="0.3">
      <c r="C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10"/>
      <c r="BD18" s="10"/>
      <c r="BE18" s="4"/>
      <c r="BF18" s="4"/>
      <c r="BG18" s="4"/>
      <c r="BH18" s="4"/>
      <c r="BI18" s="4"/>
      <c r="BJ18" s="4"/>
      <c r="BK18" s="4"/>
      <c r="BL18" s="4"/>
    </row>
    <row r="19" spans="2:64" x14ac:dyDescent="0.25">
      <c r="C19" s="49" t="s">
        <v>6</v>
      </c>
      <c r="D19" s="67" t="s">
        <v>43</v>
      </c>
      <c r="E19" s="12"/>
      <c r="F19" s="13"/>
      <c r="G19" s="14"/>
      <c r="H19" s="8"/>
      <c r="I19" s="8"/>
      <c r="J19" s="8"/>
      <c r="K19" s="8"/>
      <c r="L19" s="12"/>
      <c r="M19" s="13"/>
      <c r="N19" s="14"/>
      <c r="O19" s="8"/>
      <c r="P19" s="8"/>
      <c r="Q19" s="8"/>
      <c r="R19" s="8"/>
      <c r="S19" s="8"/>
      <c r="T19" s="8"/>
      <c r="U19" s="8"/>
      <c r="V19" s="12"/>
      <c r="W19" s="13"/>
      <c r="X19" s="14"/>
      <c r="Y19" s="8"/>
      <c r="Z19" s="8"/>
      <c r="AA19" s="8"/>
      <c r="AB19" s="8"/>
      <c r="AC19" s="12"/>
      <c r="AD19" s="13"/>
      <c r="AE19" s="14"/>
      <c r="AF19" s="8"/>
      <c r="AG19" s="8"/>
      <c r="AH19" s="8"/>
      <c r="AI19" s="8"/>
      <c r="AJ19" s="8"/>
      <c r="AK19" s="8"/>
      <c r="AL19" s="8"/>
      <c r="AM19" s="12"/>
      <c r="AN19" s="13"/>
      <c r="AO19" s="14"/>
      <c r="AP19" s="8"/>
      <c r="AQ19" s="8"/>
      <c r="AR19" s="8"/>
      <c r="AS19" s="8"/>
      <c r="AT19" s="12"/>
      <c r="AU19" s="13"/>
      <c r="AV19" s="14"/>
      <c r="AW19" s="8"/>
      <c r="AX19" s="8"/>
      <c r="AY19" s="8"/>
      <c r="AZ19" s="8"/>
      <c r="BA19" s="8"/>
      <c r="BB19" s="8"/>
      <c r="BC19" s="20"/>
      <c r="BD19" s="20"/>
      <c r="BE19" s="8"/>
      <c r="BF19" s="4"/>
      <c r="BG19" s="4"/>
      <c r="BH19" s="4"/>
      <c r="BI19" s="4"/>
      <c r="BJ19" s="4"/>
      <c r="BK19" s="4"/>
      <c r="BL19" s="4"/>
    </row>
    <row r="20" spans="2:64" ht="15.75" thickBot="1" x14ac:dyDescent="0.3">
      <c r="C20" s="49"/>
      <c r="D20" s="50"/>
      <c r="E20" s="15"/>
      <c r="F20" s="16"/>
      <c r="G20" s="17"/>
      <c r="H20" s="8"/>
      <c r="I20" s="7" t="str">
        <f>IF(COUNT(E19:G20)=0,"",MROUND(AVERAGE(E19:G20),0.5))</f>
        <v/>
      </c>
      <c r="J20" s="9"/>
      <c r="K20" s="8"/>
      <c r="L20" s="15"/>
      <c r="M20" s="16"/>
      <c r="N20" s="17"/>
      <c r="O20" s="8"/>
      <c r="P20" s="7" t="str">
        <f>IF(COUNT(L19:N20)=0,"",MROUND(AVERAGE(L19:N20),0.5))</f>
        <v/>
      </c>
      <c r="Q20" s="9"/>
      <c r="R20" s="9"/>
      <c r="S20" s="47" t="str">
        <f>IF(COUNT(I20,P20)=0,"",MROUND(AVERAGE(I20,P20),0.1))</f>
        <v/>
      </c>
      <c r="T20" s="9"/>
      <c r="U20" s="8"/>
      <c r="V20" s="15"/>
      <c r="W20" s="16"/>
      <c r="X20" s="17"/>
      <c r="Y20" s="8"/>
      <c r="Z20" s="7" t="str">
        <f>IF(COUNT(V19:X20)=0,"",MROUND(AVERAGE(V19:X20),0.5))</f>
        <v/>
      </c>
      <c r="AA20" s="9"/>
      <c r="AB20" s="8"/>
      <c r="AC20" s="15"/>
      <c r="AD20" s="16"/>
      <c r="AE20" s="17"/>
      <c r="AF20" s="8"/>
      <c r="AG20" s="7" t="str">
        <f>IF(COUNT(AC19:AE20)=0,"",MROUND(AVERAGE(AC19:AE20),0.5))</f>
        <v/>
      </c>
      <c r="AH20" s="9"/>
      <c r="AI20" s="8"/>
      <c r="AJ20" s="47" t="str">
        <f>IF(COUNT(Z20,AG20)=0,"",MROUND(AVERAGE(Z20,AG20),0.1))</f>
        <v/>
      </c>
      <c r="AK20" s="9"/>
      <c r="AL20" s="8"/>
      <c r="AM20" s="15"/>
      <c r="AN20" s="16"/>
      <c r="AO20" s="17"/>
      <c r="AP20" s="8"/>
      <c r="AQ20" s="7" t="str">
        <f>IF(COUNT(AM19:AO20)=0,"",MROUND(AVERAGE(AM19:AO20),0.5))</f>
        <v/>
      </c>
      <c r="AR20" s="9"/>
      <c r="AS20" s="8"/>
      <c r="AT20" s="15"/>
      <c r="AU20" s="16"/>
      <c r="AV20" s="17"/>
      <c r="AW20" s="8"/>
      <c r="AX20" s="7" t="str">
        <f>IF(COUNT(AT19:AV20)=0,"",MROUND(AVERAGE(AT19:AV20),0.5))</f>
        <v/>
      </c>
      <c r="AY20" s="9"/>
      <c r="AZ20" s="8"/>
      <c r="BA20" s="47" t="str">
        <f>IF(COUNT(AQ20,AX20)=0,"",MROUND(AVERAGE(AQ20,AX20),0.1))</f>
        <v/>
      </c>
      <c r="BB20" s="9"/>
      <c r="BC20" s="70" t="s">
        <v>43</v>
      </c>
      <c r="BD20" s="71"/>
      <c r="BE20" s="7" t="str">
        <f>IF(COUNT(I20,P20,Z20,AG20,AQ20,AX20)=0,"",ROUND(AVERAGE(I20,P20,Z20,AG20,AQ20,AX20),1))</f>
        <v/>
      </c>
      <c r="BF20" s="4"/>
      <c r="BG20" s="4"/>
      <c r="BH20" s="4"/>
      <c r="BI20" s="4"/>
      <c r="BJ20" s="4"/>
      <c r="BK20" s="4"/>
      <c r="BL20" s="4"/>
    </row>
    <row r="21" spans="2:64" ht="15.75" thickBot="1" x14ac:dyDescent="0.3">
      <c r="C21" s="49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 s="4"/>
      <c r="BG21" s="4"/>
      <c r="BH21" s="4"/>
      <c r="BI21" s="4"/>
      <c r="BJ21" s="4"/>
      <c r="BK21" s="4"/>
      <c r="BL21" s="4"/>
    </row>
    <row r="22" spans="2:64" x14ac:dyDescent="0.25">
      <c r="C22" s="49"/>
      <c r="D22" s="50" t="s">
        <v>4</v>
      </c>
      <c r="E22" s="12"/>
      <c r="F22" s="13"/>
      <c r="G22" s="14"/>
      <c r="H22" s="8"/>
      <c r="I22" s="8"/>
      <c r="J22" s="8"/>
      <c r="K22" s="8"/>
      <c r="L22" s="12"/>
      <c r="M22" s="13"/>
      <c r="N22" s="14"/>
      <c r="O22" s="8"/>
      <c r="P22" s="8"/>
      <c r="Q22" s="8"/>
      <c r="R22" s="8"/>
      <c r="S22" s="8"/>
      <c r="T22" s="8"/>
      <c r="U22" s="8"/>
      <c r="V22" s="12"/>
      <c r="W22" s="13"/>
      <c r="X22" s="14"/>
      <c r="Y22" s="8"/>
      <c r="Z22" s="8"/>
      <c r="AA22" s="8"/>
      <c r="AB22" s="8"/>
      <c r="AC22" s="12"/>
      <c r="AD22" s="13"/>
      <c r="AE22" s="14"/>
      <c r="AF22" s="8"/>
      <c r="AG22" s="8"/>
      <c r="AH22" s="8"/>
      <c r="AI22" s="8"/>
      <c r="AJ22" s="8"/>
      <c r="AK22" s="8"/>
      <c r="AL22" s="8"/>
      <c r="AM22" s="12"/>
      <c r="AN22" s="13"/>
      <c r="AO22" s="14"/>
      <c r="AP22" s="8"/>
      <c r="AQ22" s="8"/>
      <c r="AR22" s="8"/>
      <c r="AS22" s="8"/>
      <c r="AT22" s="12"/>
      <c r="AU22" s="13"/>
      <c r="AV22" s="14"/>
      <c r="AW22" s="8"/>
      <c r="AX22" s="8"/>
      <c r="AY22" s="8"/>
      <c r="AZ22" s="8"/>
      <c r="BA22" s="8"/>
      <c r="BB22" s="8"/>
      <c r="BC22" s="20"/>
      <c r="BD22" s="20"/>
      <c r="BE22" s="8"/>
      <c r="BF22" s="4"/>
      <c r="BG22" s="4"/>
      <c r="BH22" s="4"/>
      <c r="BI22" s="4"/>
      <c r="BJ22" s="4"/>
      <c r="BK22" s="4"/>
      <c r="BL22" s="4"/>
    </row>
    <row r="23" spans="2:64" ht="15.75" thickBot="1" x14ac:dyDescent="0.3">
      <c r="C23" s="49"/>
      <c r="D23" s="50"/>
      <c r="E23" s="15"/>
      <c r="F23" s="16"/>
      <c r="G23" s="17"/>
      <c r="H23" s="8"/>
      <c r="I23" s="7" t="str">
        <f>IF(COUNT(E22:G23)=0,"",MROUND(AVERAGE(E22:G23),0.5))</f>
        <v/>
      </c>
      <c r="J23" s="18"/>
      <c r="K23" s="8"/>
      <c r="L23" s="15"/>
      <c r="M23" s="16"/>
      <c r="N23" s="17"/>
      <c r="O23" s="8"/>
      <c r="P23" s="7" t="str">
        <f>IF(COUNT(L22:N23)=0,"",MROUND(AVERAGE(L22:N23),0.5))</f>
        <v/>
      </c>
      <c r="Q23" s="18"/>
      <c r="R23" s="18"/>
      <c r="S23" s="47" t="str">
        <f>IF(COUNT(I23,P23)=0,"",MROUND(AVERAGE(I23,P23),0.1))</f>
        <v/>
      </c>
      <c r="T23" s="18"/>
      <c r="U23" s="8"/>
      <c r="V23" s="15"/>
      <c r="W23" s="16"/>
      <c r="X23" s="17"/>
      <c r="Y23" s="8"/>
      <c r="Z23" s="7" t="str">
        <f>IF(COUNT(V22:X23)=0,"",MROUND(AVERAGE(V22:X23),0.5))</f>
        <v/>
      </c>
      <c r="AA23" s="18"/>
      <c r="AB23" s="8"/>
      <c r="AC23" s="15"/>
      <c r="AD23" s="16"/>
      <c r="AE23" s="17"/>
      <c r="AF23" s="8"/>
      <c r="AG23" s="7" t="str">
        <f>IF(COUNT(AC22:AE23)=0,"",MROUND(AVERAGE(AC22:AE23),0.5))</f>
        <v/>
      </c>
      <c r="AH23" s="18"/>
      <c r="AI23" s="8"/>
      <c r="AJ23" s="47" t="str">
        <f>IF(COUNT(Z23,AG23)=0,"",MROUND(AVERAGE(Z23,AG23),0.1))</f>
        <v/>
      </c>
      <c r="AK23" s="18"/>
      <c r="AL23" s="8"/>
      <c r="AM23" s="15"/>
      <c r="AN23" s="16"/>
      <c r="AO23" s="17"/>
      <c r="AP23" s="8"/>
      <c r="AQ23" s="7" t="str">
        <f>IF(COUNT(AM22:AO23)=0,"",MROUND(AVERAGE(AM22:AO23),0.5))</f>
        <v/>
      </c>
      <c r="AR23" s="18"/>
      <c r="AS23" s="8"/>
      <c r="AT23" s="15"/>
      <c r="AU23" s="16"/>
      <c r="AV23" s="17"/>
      <c r="AW23" s="8"/>
      <c r="AX23" s="7" t="str">
        <f>IF(COUNT(AT22:AV23)=0,"",MROUND(AVERAGE(AT22:AV23),0.5))</f>
        <v/>
      </c>
      <c r="AY23" s="18"/>
      <c r="AZ23" s="8"/>
      <c r="BA23" s="47" t="str">
        <f>IF(COUNT(AQ23,AX23)=0,"",MROUND(AVERAGE(AQ23,AX23),0.1))</f>
        <v/>
      </c>
      <c r="BB23" s="18"/>
      <c r="BC23" s="70" t="s">
        <v>4</v>
      </c>
      <c r="BD23" s="71"/>
      <c r="BE23" s="7" t="str">
        <f>IF(COUNT(I23,P23,Z23,AG23,AQ23,AX23)=0,"",ROUND(AVERAGE(I23,P23,Z23,AG23,AQ23,AX23),1))</f>
        <v/>
      </c>
      <c r="BF23" s="4"/>
      <c r="BG23" s="4"/>
      <c r="BH23" s="4"/>
      <c r="BI23" s="4"/>
      <c r="BJ23" s="4"/>
      <c r="BK23" s="4"/>
      <c r="BL23" s="4"/>
    </row>
    <row r="24" spans="2:64" ht="15.75" thickBot="1" x14ac:dyDescent="0.3">
      <c r="C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10"/>
      <c r="BD24" s="10"/>
      <c r="BE24" s="4"/>
      <c r="BF24" s="4"/>
      <c r="BG24" s="4"/>
      <c r="BH24" s="4"/>
      <c r="BI24" s="4"/>
      <c r="BJ24" s="4"/>
      <c r="BK24" s="4"/>
      <c r="BL24" s="4"/>
    </row>
    <row r="25" spans="2:64" x14ac:dyDescent="0.25">
      <c r="C25" s="49" t="s">
        <v>9</v>
      </c>
      <c r="D25" s="50" t="s">
        <v>5</v>
      </c>
      <c r="E25" s="12"/>
      <c r="F25" s="13"/>
      <c r="G25" s="14"/>
      <c r="H25" s="8"/>
      <c r="I25" s="8"/>
      <c r="J25" s="8"/>
      <c r="K25" s="8"/>
      <c r="L25" s="12"/>
      <c r="M25" s="13"/>
      <c r="N25" s="14"/>
      <c r="O25" s="8"/>
      <c r="P25" s="8"/>
      <c r="Q25" s="8"/>
      <c r="R25" s="8"/>
      <c r="S25" s="8"/>
      <c r="T25" s="8"/>
      <c r="U25" s="8"/>
      <c r="V25" s="12"/>
      <c r="W25" s="13"/>
      <c r="X25" s="14"/>
      <c r="Y25" s="8"/>
      <c r="Z25" s="8"/>
      <c r="AA25" s="8"/>
      <c r="AB25" s="8"/>
      <c r="AC25" s="12"/>
      <c r="AD25" s="13"/>
      <c r="AE25" s="14"/>
      <c r="AF25" s="8"/>
      <c r="AG25" s="8"/>
      <c r="AH25" s="8"/>
      <c r="AI25" s="8"/>
      <c r="AJ25" s="8"/>
      <c r="AK25" s="8"/>
      <c r="AL25" s="8"/>
      <c r="AM25" s="12"/>
      <c r="AN25" s="13"/>
      <c r="AO25" s="14"/>
      <c r="AP25" s="8"/>
      <c r="AQ25" s="8"/>
      <c r="AR25" s="8"/>
      <c r="AS25" s="8"/>
      <c r="AT25" s="12"/>
      <c r="AU25" s="13"/>
      <c r="AV25" s="14"/>
      <c r="AW25" s="8"/>
      <c r="AX25" s="8"/>
      <c r="AY25" s="8"/>
      <c r="AZ25" s="8"/>
      <c r="BA25" s="8"/>
      <c r="BB25" s="8"/>
      <c r="BC25" s="20"/>
      <c r="BD25" s="20"/>
      <c r="BE25" s="8"/>
      <c r="BF25" s="4"/>
      <c r="BG25" s="4"/>
      <c r="BH25" s="4"/>
      <c r="BI25" s="4"/>
      <c r="BJ25" s="4"/>
      <c r="BK25" s="4"/>
      <c r="BL25" s="4"/>
    </row>
    <row r="26" spans="2:64" ht="15.75" thickBot="1" x14ac:dyDescent="0.3">
      <c r="C26" s="49"/>
      <c r="D26" s="50"/>
      <c r="E26" s="15"/>
      <c r="F26" s="16"/>
      <c r="G26" s="17"/>
      <c r="H26" s="8"/>
      <c r="I26" s="7" t="str">
        <f>IF(COUNT(E25:G26)=0,"",MROUND(AVERAGE(E25:G26),0.5))</f>
        <v/>
      </c>
      <c r="J26" s="18"/>
      <c r="K26" s="8"/>
      <c r="L26" s="15"/>
      <c r="M26" s="16"/>
      <c r="N26" s="17"/>
      <c r="O26" s="8"/>
      <c r="P26" s="7" t="str">
        <f>IF(COUNT(L25:N26)=0,"",MROUND(AVERAGE(L25:N26),0.5))</f>
        <v/>
      </c>
      <c r="Q26" s="18"/>
      <c r="R26" s="18"/>
      <c r="S26" s="47" t="str">
        <f>IF(COUNT(I26,P26)=0,"",MROUND(AVERAGE(I26,P26),0.1))</f>
        <v/>
      </c>
      <c r="T26" s="18"/>
      <c r="U26" s="8"/>
      <c r="V26" s="15"/>
      <c r="W26" s="16"/>
      <c r="X26" s="17"/>
      <c r="Y26" s="8"/>
      <c r="Z26" s="7" t="str">
        <f>IF(COUNT(V25:X26)=0,"",MROUND(AVERAGE(V25:X26),0.5))</f>
        <v/>
      </c>
      <c r="AA26" s="18"/>
      <c r="AB26" s="8"/>
      <c r="AC26" s="15"/>
      <c r="AD26" s="16"/>
      <c r="AE26" s="17"/>
      <c r="AF26" s="8"/>
      <c r="AG26" s="7" t="str">
        <f>IF(COUNT(AC25:AE26)=0,"",MROUND(AVERAGE(AC25:AE26),0.5))</f>
        <v/>
      </c>
      <c r="AH26" s="18"/>
      <c r="AI26" s="8"/>
      <c r="AJ26" s="47" t="str">
        <f>IF(COUNT(Z26,AG26)=0,"",MROUND(AVERAGE(Z26,AG26),0.1))</f>
        <v/>
      </c>
      <c r="AK26" s="18"/>
      <c r="AL26" s="8"/>
      <c r="AM26" s="15"/>
      <c r="AN26" s="16"/>
      <c r="AO26" s="17"/>
      <c r="AP26" s="8"/>
      <c r="AQ26" s="7" t="str">
        <f>IF(COUNT(AM25:AO26)=0,"",MROUND(AVERAGE(AM25:AO26),0.5))</f>
        <v/>
      </c>
      <c r="AR26" s="18"/>
      <c r="AS26" s="8"/>
      <c r="AT26" s="15"/>
      <c r="AU26" s="16"/>
      <c r="AV26" s="17"/>
      <c r="AW26" s="8"/>
      <c r="AX26" s="7" t="str">
        <f>IF(COUNT(AT25:AV26)=0,"",MROUND(AVERAGE(AT25:AV26),0.5))</f>
        <v/>
      </c>
      <c r="AY26" s="18"/>
      <c r="AZ26" s="8"/>
      <c r="BA26" s="47" t="str">
        <f>IF(COUNT(AQ26,AX26)=0,"",MROUND(AVERAGE(AQ26,AX26),0.1))</f>
        <v/>
      </c>
      <c r="BB26" s="18"/>
      <c r="BC26" s="70" t="s">
        <v>5</v>
      </c>
      <c r="BD26" s="71"/>
      <c r="BE26" s="7" t="str">
        <f>IF(COUNT(I26,P26,Z26,AG26,AQ26,AX26)=0,"",ROUND(AVERAGE(I26,P26,Z26,AG26,AQ26,AX26),1))</f>
        <v/>
      </c>
      <c r="BF26" s="4"/>
      <c r="BG26" s="4"/>
      <c r="BH26" s="4"/>
      <c r="BI26" s="4"/>
      <c r="BJ26" s="4"/>
      <c r="BK26" s="4"/>
      <c r="BL26" s="4"/>
    </row>
    <row r="27" spans="2:64" ht="15.75" thickBot="1" x14ac:dyDescent="0.3">
      <c r="C27" s="4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10"/>
      <c r="BD27" s="10"/>
      <c r="BE27" s="4"/>
      <c r="BF27" s="4"/>
      <c r="BG27" s="4"/>
      <c r="BH27" s="4"/>
      <c r="BI27" s="4"/>
      <c r="BJ27" s="4"/>
      <c r="BK27" s="4"/>
      <c r="BL27" s="4"/>
    </row>
    <row r="28" spans="2:64" x14ac:dyDescent="0.25">
      <c r="C28" s="49"/>
      <c r="D28" s="68" t="s">
        <v>63</v>
      </c>
      <c r="E28" s="12"/>
      <c r="F28" s="13"/>
      <c r="G28" s="14"/>
      <c r="H28" s="8"/>
      <c r="I28" s="8"/>
      <c r="J28" s="8"/>
      <c r="K28" s="8"/>
      <c r="L28" s="12"/>
      <c r="M28" s="13"/>
      <c r="N28" s="14"/>
      <c r="O28" s="8"/>
      <c r="P28" s="8"/>
      <c r="Q28" s="8"/>
      <c r="R28" s="8"/>
      <c r="S28" s="8"/>
      <c r="T28" s="8"/>
      <c r="U28" s="8"/>
      <c r="V28" s="12"/>
      <c r="W28" s="13"/>
      <c r="X28" s="14"/>
      <c r="Y28" s="8"/>
      <c r="Z28" s="8"/>
      <c r="AA28" s="8"/>
      <c r="AB28" s="8"/>
      <c r="AC28" s="12"/>
      <c r="AD28" s="13"/>
      <c r="AE28" s="14"/>
      <c r="AF28" s="8"/>
      <c r="AG28" s="8"/>
      <c r="AH28" s="8"/>
      <c r="AI28" s="8"/>
      <c r="AJ28" s="8"/>
      <c r="AK28" s="8"/>
      <c r="AL28" s="8"/>
      <c r="AM28" s="12"/>
      <c r="AN28" s="13"/>
      <c r="AO28" s="14"/>
      <c r="AP28" s="8"/>
      <c r="AQ28" s="8"/>
      <c r="AR28" s="8"/>
      <c r="AS28" s="8"/>
      <c r="AT28" s="12"/>
      <c r="AU28" s="13"/>
      <c r="AV28" s="14"/>
      <c r="AW28" s="8"/>
      <c r="AX28" s="8"/>
      <c r="AY28" s="8"/>
      <c r="AZ28" s="8"/>
      <c r="BA28" s="8"/>
      <c r="BB28" s="8"/>
      <c r="BC28" s="20"/>
      <c r="BD28" s="20"/>
      <c r="BE28" s="8"/>
      <c r="BF28" s="4"/>
      <c r="BG28" s="4"/>
      <c r="BH28" s="4"/>
      <c r="BI28" s="4"/>
      <c r="BJ28" s="4"/>
      <c r="BK28" s="4"/>
      <c r="BL28" s="4"/>
    </row>
    <row r="29" spans="2:64" ht="15.75" thickBot="1" x14ac:dyDescent="0.3">
      <c r="C29" s="49"/>
      <c r="D29" s="68"/>
      <c r="E29" s="15"/>
      <c r="F29" s="16"/>
      <c r="G29" s="17"/>
      <c r="H29" s="8"/>
      <c r="I29" s="7" t="str">
        <f>IF(COUNT(E28:G29)=0,"",MROUND(AVERAGE(E28:G29),0.5))</f>
        <v/>
      </c>
      <c r="J29" s="18"/>
      <c r="K29" s="8"/>
      <c r="L29" s="15"/>
      <c r="M29" s="16"/>
      <c r="N29" s="17"/>
      <c r="O29" s="8"/>
      <c r="P29" s="7" t="str">
        <f>IF(COUNT(L28:N29)=0,"",MROUND(AVERAGE(L28:N29),0.5))</f>
        <v/>
      </c>
      <c r="Q29" s="18"/>
      <c r="R29" s="18"/>
      <c r="S29" s="47" t="str">
        <f>IF(COUNT(I29,P29)=0,"",MROUND(AVERAGE(I29,P29),0.1))</f>
        <v/>
      </c>
      <c r="T29" s="18"/>
      <c r="U29" s="8"/>
      <c r="V29" s="15"/>
      <c r="W29" s="16"/>
      <c r="X29" s="17"/>
      <c r="Y29" s="8"/>
      <c r="Z29" s="7" t="str">
        <f>IF(COUNT(V28:X29)=0,"",MROUND(AVERAGE(V28:X29),0.5))</f>
        <v/>
      </c>
      <c r="AA29" s="18"/>
      <c r="AB29" s="8"/>
      <c r="AC29" s="15"/>
      <c r="AD29" s="16"/>
      <c r="AE29" s="17"/>
      <c r="AF29" s="8"/>
      <c r="AG29" s="7" t="str">
        <f>IF(COUNT(AC28:AE29)=0,"",MROUND(AVERAGE(AC28:AE29),0.5))</f>
        <v/>
      </c>
      <c r="AH29" s="18"/>
      <c r="AI29" s="8"/>
      <c r="AJ29" s="47" t="str">
        <f>IF(COUNT(Z29,AG29)=0,"",MROUND(AVERAGE(Z29,AG29),0.1))</f>
        <v/>
      </c>
      <c r="AK29" s="18"/>
      <c r="AL29" s="8"/>
      <c r="AM29" s="15"/>
      <c r="AN29" s="16"/>
      <c r="AO29" s="17"/>
      <c r="AP29" s="8"/>
      <c r="AQ29" s="7" t="str">
        <f>IF(COUNT(AM28:AO29)=0,"",MROUND(AVERAGE(AM28:AO29),0.5))</f>
        <v/>
      </c>
      <c r="AR29" s="18"/>
      <c r="AS29" s="8"/>
      <c r="AT29" s="15"/>
      <c r="AU29" s="16"/>
      <c r="AV29" s="17"/>
      <c r="AW29" s="8"/>
      <c r="AX29" s="7" t="str">
        <f>IF(COUNT(AT28:AV29)=0,"",MROUND(AVERAGE(AT28:AV29),0.5))</f>
        <v/>
      </c>
      <c r="AY29" s="18"/>
      <c r="AZ29" s="8"/>
      <c r="BA29" s="47" t="str">
        <f>IF(COUNT(AQ29,AX29)=0,"",MROUND(AVERAGE(AQ29,AX29),0.1))</f>
        <v/>
      </c>
      <c r="BB29" s="18"/>
      <c r="BC29" s="70" t="str">
        <f>D28</f>
        <v>T&amp;E</v>
      </c>
      <c r="BD29" s="71"/>
      <c r="BE29" s="7" t="str">
        <f>IF(COUNT(I29,P29,Z29,AG29,AQ29,AX29)=0,"",ROUND(AVERAGE(I29,P29,Z29,AG29,AQ29,AX29),1))</f>
        <v/>
      </c>
      <c r="BF29" s="4"/>
      <c r="BG29" s="4"/>
      <c r="BH29" s="4"/>
      <c r="BI29" s="4"/>
      <c r="BJ29" s="4"/>
      <c r="BK29" s="4"/>
      <c r="BL29" s="4"/>
    </row>
    <row r="30" spans="2:64" ht="15.75" thickBot="1" x14ac:dyDescent="0.3">
      <c r="C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10"/>
      <c r="BD30" s="10"/>
      <c r="BE30" s="4"/>
      <c r="BF30" s="4"/>
      <c r="BG30" s="4"/>
      <c r="BH30" s="4"/>
      <c r="BI30" s="4"/>
      <c r="BJ30" s="4"/>
      <c r="BK30" s="4"/>
      <c r="BL30" s="4"/>
    </row>
    <row r="31" spans="2:64" x14ac:dyDescent="0.25">
      <c r="C31" s="49" t="s">
        <v>7</v>
      </c>
      <c r="D31" s="50" t="s">
        <v>49</v>
      </c>
      <c r="E31" s="12"/>
      <c r="F31" s="13"/>
      <c r="G31" s="14"/>
      <c r="H31" s="8"/>
      <c r="I31" s="8"/>
      <c r="J31" s="8"/>
      <c r="K31" s="8"/>
      <c r="L31" s="12"/>
      <c r="M31" s="13"/>
      <c r="N31" s="14"/>
      <c r="O31" s="8"/>
      <c r="P31" s="8"/>
      <c r="Q31" s="8"/>
      <c r="R31" s="8"/>
      <c r="S31" s="8"/>
      <c r="T31" s="8"/>
      <c r="U31" s="8"/>
      <c r="V31" s="12"/>
      <c r="W31" s="13"/>
      <c r="X31" s="14"/>
      <c r="Y31" s="8"/>
      <c r="Z31" s="8"/>
      <c r="AA31" s="8"/>
      <c r="AB31" s="8"/>
      <c r="AC31" s="12"/>
      <c r="AD31" s="13"/>
      <c r="AE31" s="14"/>
      <c r="AF31" s="8"/>
      <c r="AG31" s="8"/>
      <c r="AH31" s="8"/>
      <c r="AI31" s="8"/>
      <c r="AJ31" s="8"/>
      <c r="AK31" s="8"/>
      <c r="AL31" s="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8"/>
      <c r="BA31" s="8"/>
      <c r="BB31" s="8"/>
      <c r="BC31" s="20"/>
      <c r="BD31" s="20"/>
      <c r="BE31" s="8"/>
      <c r="BF31" s="4"/>
      <c r="BG31" s="4"/>
      <c r="BH31" s="4"/>
      <c r="BI31" s="4"/>
      <c r="BJ31" s="4"/>
      <c r="BK31" s="4"/>
      <c r="BL31" s="4"/>
    </row>
    <row r="32" spans="2:64" ht="15.75" thickBot="1" x14ac:dyDescent="0.3">
      <c r="C32" s="49"/>
      <c r="D32" s="50"/>
      <c r="E32" s="15"/>
      <c r="F32" s="16"/>
      <c r="G32" s="17"/>
      <c r="H32" s="8"/>
      <c r="I32" s="8"/>
      <c r="J32" s="6" t="str">
        <f>IF(COUNT(E31:G32)=0,"",MROUND(AVERAGE(E31:G32),0.5))</f>
        <v/>
      </c>
      <c r="K32" s="8"/>
      <c r="L32" s="15"/>
      <c r="M32" s="16"/>
      <c r="N32" s="17"/>
      <c r="O32" s="8"/>
      <c r="P32" s="8"/>
      <c r="Q32" s="6" t="str">
        <f>IF(COUNT(L31:N32)=0,"",MROUND(AVERAGE(L31:N32),0.5))</f>
        <v/>
      </c>
      <c r="R32" s="8"/>
      <c r="S32" s="47" t="str">
        <f>IF(COUNT(J32,Q32)=0,"",MROUND(AVERAGE(J32,Q32),0.1))</f>
        <v/>
      </c>
      <c r="T32" s="8"/>
      <c r="U32" s="8"/>
      <c r="V32" s="15"/>
      <c r="W32" s="16"/>
      <c r="X32" s="17"/>
      <c r="Y32" s="8"/>
      <c r="Z32" s="8"/>
      <c r="AA32" s="6" t="str">
        <f>IF(COUNT(V31:X32)=0,"",MROUND(AVERAGE(V31:X32),0.5))</f>
        <v/>
      </c>
      <c r="AB32" s="8"/>
      <c r="AC32" s="15"/>
      <c r="AD32" s="16"/>
      <c r="AE32" s="17"/>
      <c r="AF32" s="8"/>
      <c r="AG32" s="8"/>
      <c r="AH32" s="6" t="str">
        <f>IF(COUNT(AC31:AE32)=0,"",MROUND(AVERAGE(AC31:AE32),0.5))</f>
        <v/>
      </c>
      <c r="AI32" s="8"/>
      <c r="AJ32" s="47" t="str">
        <f>IF(COUNT(AA32,AH32)=0,"",MROUND(AVERAGE(AA32,AH32),0.1))</f>
        <v/>
      </c>
      <c r="AK32" s="8"/>
      <c r="AL32" s="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8"/>
      <c r="BA32" s="8"/>
      <c r="BB32" s="8"/>
      <c r="BC32" s="51"/>
      <c r="BD32" s="51"/>
      <c r="BE32" s="8"/>
      <c r="BF32" s="4"/>
      <c r="BG32" s="4"/>
      <c r="BH32" s="4"/>
      <c r="BI32" s="4"/>
      <c r="BJ32" s="4"/>
      <c r="BK32" s="4"/>
      <c r="BL32" s="4"/>
    </row>
    <row r="33" spans="1:64" ht="15.75" thickBot="1" x14ac:dyDescent="0.3">
      <c r="C33" s="4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8"/>
      <c r="BA33" s="8"/>
      <c r="BB33" s="8"/>
      <c r="BC33" s="26"/>
      <c r="BD33" s="26"/>
      <c r="BE33" s="8"/>
      <c r="BF33" s="4"/>
      <c r="BG33" s="4"/>
      <c r="BH33" s="4"/>
      <c r="BI33" s="4"/>
      <c r="BJ33" s="4"/>
      <c r="BK33" s="4"/>
      <c r="BL33" s="4"/>
    </row>
    <row r="34" spans="1:64" x14ac:dyDescent="0.25">
      <c r="C34" s="49"/>
      <c r="D34" s="67" t="s">
        <v>51</v>
      </c>
      <c r="E34" s="12"/>
      <c r="F34" s="13"/>
      <c r="G34" s="14"/>
      <c r="H34" s="8"/>
      <c r="I34" s="8"/>
      <c r="J34" s="8"/>
      <c r="K34" s="8"/>
      <c r="L34" s="12"/>
      <c r="M34" s="13"/>
      <c r="N34" s="14"/>
      <c r="O34" s="8"/>
      <c r="P34" s="8"/>
      <c r="Q34" s="8"/>
      <c r="R34" s="8"/>
      <c r="S34" s="8"/>
      <c r="T34" s="8"/>
      <c r="U34" s="8"/>
      <c r="V34" s="12"/>
      <c r="W34" s="13"/>
      <c r="X34" s="14"/>
      <c r="Y34" s="8"/>
      <c r="Z34" s="8"/>
      <c r="AA34" s="8"/>
      <c r="AB34" s="8"/>
      <c r="AC34" s="12"/>
      <c r="AD34" s="13"/>
      <c r="AE34" s="14"/>
      <c r="AF34" s="8"/>
      <c r="AG34" s="8"/>
      <c r="AH34" s="8"/>
      <c r="AI34" s="8"/>
      <c r="AJ34" s="8"/>
      <c r="AK34" s="8"/>
      <c r="AL34" s="8"/>
      <c r="AM34" s="12"/>
      <c r="AN34" s="13"/>
      <c r="AO34" s="14"/>
      <c r="AP34" s="8"/>
      <c r="AQ34" s="8"/>
      <c r="AR34" s="8"/>
      <c r="AS34" s="8"/>
      <c r="AT34" s="12"/>
      <c r="AU34" s="13"/>
      <c r="AV34" s="14"/>
      <c r="AW34" s="8"/>
      <c r="AX34" s="8"/>
      <c r="AY34" s="8"/>
      <c r="AZ34" s="8"/>
      <c r="BA34" s="8"/>
      <c r="BB34" s="8"/>
      <c r="BC34" s="26"/>
      <c r="BD34" s="26"/>
      <c r="BE34" s="8"/>
      <c r="BF34" s="4"/>
      <c r="BG34" s="4"/>
      <c r="BH34" s="4"/>
      <c r="BI34" s="4"/>
      <c r="BJ34" s="4"/>
      <c r="BK34" s="4"/>
      <c r="BL34" s="4"/>
    </row>
    <row r="35" spans="1:64" ht="15.75" thickBot="1" x14ac:dyDescent="0.3">
      <c r="C35" s="49"/>
      <c r="D35" s="50"/>
      <c r="E35" s="15"/>
      <c r="F35" s="16"/>
      <c r="G35" s="17"/>
      <c r="H35" s="8"/>
      <c r="I35" s="8"/>
      <c r="J35" s="6" t="str">
        <f>IF(COUNT(E34:G35)=0,"",MROUND(AVERAGE(E34:G35),0.5))</f>
        <v/>
      </c>
      <c r="K35" s="8"/>
      <c r="L35" s="15"/>
      <c r="M35" s="16"/>
      <c r="N35" s="17"/>
      <c r="O35" s="8"/>
      <c r="P35" s="8"/>
      <c r="Q35" s="6" t="str">
        <f>IF(COUNT(L34:N35)=0,"",MROUND(AVERAGE(L34:N35),0.5))</f>
        <v/>
      </c>
      <c r="R35" s="8"/>
      <c r="S35" s="47" t="str">
        <f>IF(COUNT(J35,Q35)=0,"",MROUND(AVERAGE(J35,Q35),0.1))</f>
        <v/>
      </c>
      <c r="T35" s="8"/>
      <c r="U35" s="8"/>
      <c r="V35" s="15"/>
      <c r="W35" s="16"/>
      <c r="X35" s="17"/>
      <c r="Y35" s="8"/>
      <c r="Z35" s="8"/>
      <c r="AA35" s="6" t="str">
        <f>IF(COUNT(V34:X35)=0,"",MROUND(AVERAGE(V34:X35),0.5))</f>
        <v/>
      </c>
      <c r="AB35" s="8"/>
      <c r="AC35" s="15"/>
      <c r="AD35" s="16"/>
      <c r="AE35" s="17"/>
      <c r="AF35" s="8"/>
      <c r="AG35" s="8"/>
      <c r="AH35" s="6" t="str">
        <f>IF(COUNT(AC34:AE35)=0,"",MROUND(AVERAGE(AC34:AE35),0.5))</f>
        <v/>
      </c>
      <c r="AI35" s="8"/>
      <c r="AJ35" s="47" t="str">
        <f>IF(COUNT(AA35,AH35)=0,"",MROUND(AVERAGE(AA35,AH35),0.1))</f>
        <v/>
      </c>
      <c r="AK35" s="8"/>
      <c r="AL35" s="8"/>
      <c r="AM35" s="15"/>
      <c r="AN35" s="16"/>
      <c r="AO35" s="17"/>
      <c r="AP35" s="8"/>
      <c r="AQ35" s="8"/>
      <c r="AR35" s="6" t="str">
        <f>IF(COUNT(AM34:AO35)=0,"",MROUND(AVERAGE(AM34:AO35),0.5))</f>
        <v/>
      </c>
      <c r="AS35" s="8"/>
      <c r="AT35" s="15"/>
      <c r="AU35" s="16"/>
      <c r="AV35" s="17"/>
      <c r="AW35" s="8"/>
      <c r="AX35" s="8"/>
      <c r="AY35" s="6" t="str">
        <f>IF(COUNT(AT34:AV35)=0,"",MROUND(AVERAGE(AT34:AV35),0.5))</f>
        <v/>
      </c>
      <c r="AZ35" s="8"/>
      <c r="BA35" s="47" t="str">
        <f>IF(COUNT(AR35,AY35)=0,"",MROUND(AVERAGE(AR35,AY35),0.1))</f>
        <v/>
      </c>
      <c r="BB35" s="8"/>
      <c r="BC35" s="26"/>
      <c r="BD35" s="26"/>
      <c r="BE35" s="8"/>
      <c r="BF35" s="4"/>
      <c r="BG35" s="4"/>
      <c r="BH35" s="4"/>
      <c r="BI35" s="4"/>
      <c r="BJ35" s="4"/>
      <c r="BK35" s="4"/>
      <c r="BL35" s="4"/>
    </row>
    <row r="36" spans="1:64" ht="15.75" thickBot="1" x14ac:dyDescent="0.3">
      <c r="C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10"/>
      <c r="BD36" s="10"/>
      <c r="BE36" s="4"/>
      <c r="BF36" s="4"/>
      <c r="BG36" s="4"/>
      <c r="BH36" s="4"/>
      <c r="BI36" s="4"/>
      <c r="BJ36" s="4"/>
      <c r="BK36" s="4"/>
      <c r="BL36" s="4"/>
    </row>
    <row r="37" spans="1:64" x14ac:dyDescent="0.25">
      <c r="B37" s="1" t="s">
        <v>64</v>
      </c>
      <c r="C37" s="49" t="s">
        <v>60</v>
      </c>
      <c r="D37" s="50" t="s">
        <v>61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12"/>
      <c r="AN37" s="13"/>
      <c r="AO37" s="14"/>
      <c r="AP37" s="8"/>
      <c r="AQ37" s="8"/>
      <c r="AR37" s="8"/>
      <c r="AS37" s="8"/>
      <c r="AT37" s="12"/>
      <c r="AU37" s="13"/>
      <c r="AV37" s="14"/>
      <c r="AW37" s="8"/>
      <c r="AX37" s="8"/>
      <c r="AY37" s="8"/>
      <c r="AZ37" s="8"/>
      <c r="BA37" s="8"/>
      <c r="BB37" s="8"/>
      <c r="BC37" s="20"/>
      <c r="BD37" s="20"/>
      <c r="BE37" s="8"/>
      <c r="BF37" s="4"/>
      <c r="BG37" s="4"/>
      <c r="BH37" s="4"/>
      <c r="BI37" s="4"/>
      <c r="BJ37" s="4"/>
      <c r="BK37" s="4"/>
      <c r="BL37" s="4"/>
    </row>
    <row r="38" spans="1:64" ht="15.75" thickBot="1" x14ac:dyDescent="0.3">
      <c r="B38" s="1" t="s">
        <v>65</v>
      </c>
      <c r="C38" s="49"/>
      <c r="D38" s="50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15"/>
      <c r="AN38" s="16"/>
      <c r="AO38" s="17"/>
      <c r="AP38" s="8"/>
      <c r="AQ38" s="8"/>
      <c r="AR38" s="6" t="str">
        <f>IF(COUNT(AM37:AO38)=0,"",MROUND(AVERAGE(AM37:AO38),0.5))</f>
        <v/>
      </c>
      <c r="AS38" s="8"/>
      <c r="AT38" s="15"/>
      <c r="AU38" s="16"/>
      <c r="AV38" s="17"/>
      <c r="AW38" s="8"/>
      <c r="AX38" s="8"/>
      <c r="AY38" s="6" t="str">
        <f>IF(COUNT(AT37:AV38)=0,"",MROUND(AVERAGE(AT37:AV38),0.5))</f>
        <v/>
      </c>
      <c r="AZ38" s="8"/>
      <c r="BA38" s="47" t="str">
        <f>IF(COUNT(AR38,AY38)=0,"",MROUND(AVERAGE(AR38,AY38),0.1))</f>
        <v/>
      </c>
      <c r="BB38" s="8"/>
      <c r="BC38" s="51"/>
      <c r="BD38" s="51"/>
      <c r="BE38" s="8"/>
      <c r="BF38" s="4"/>
      <c r="BG38" s="4"/>
      <c r="BH38" s="4"/>
      <c r="BI38" s="4"/>
      <c r="BJ38" s="4"/>
      <c r="BK38" s="4"/>
      <c r="BL38" s="4"/>
    </row>
    <row r="39" spans="1:64" ht="15.75" thickBot="1" x14ac:dyDescent="0.3">
      <c r="B39" s="1" t="s">
        <v>66</v>
      </c>
      <c r="C39" s="4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8"/>
      <c r="BA39" s="8"/>
      <c r="BB39" s="8"/>
      <c r="BC39" s="26"/>
      <c r="BD39" s="26"/>
      <c r="BE39" s="8"/>
      <c r="BF39" s="4"/>
      <c r="BG39" s="4"/>
      <c r="BH39" s="4"/>
      <c r="BI39" s="4"/>
      <c r="BJ39" s="4"/>
      <c r="BK39" s="4"/>
      <c r="BL39" s="4"/>
    </row>
    <row r="40" spans="1:64" x14ac:dyDescent="0.25">
      <c r="B40" s="1" t="s">
        <v>67</v>
      </c>
      <c r="C40" s="49"/>
      <c r="D40" s="52" t="s">
        <v>62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12"/>
      <c r="AN40" s="13"/>
      <c r="AO40" s="14"/>
      <c r="AP40" s="8"/>
      <c r="AQ40" s="8"/>
      <c r="AR40" s="8"/>
      <c r="AS40" s="8"/>
      <c r="AT40" s="12"/>
      <c r="AU40" s="13"/>
      <c r="AV40" s="14"/>
      <c r="AW40" s="8"/>
      <c r="AX40" s="8"/>
      <c r="AY40" s="8"/>
      <c r="AZ40" s="8"/>
      <c r="BA40" s="8"/>
      <c r="BB40" s="8"/>
      <c r="BC40" s="26"/>
      <c r="BD40" s="26"/>
      <c r="BE40" s="8"/>
      <c r="BF40" s="4"/>
      <c r="BG40" s="4"/>
      <c r="BH40" s="4"/>
      <c r="BI40" s="4"/>
      <c r="BJ40" s="4"/>
      <c r="BK40" s="4"/>
      <c r="BL40" s="4"/>
    </row>
    <row r="41" spans="1:64" ht="15.75" thickBot="1" x14ac:dyDescent="0.3">
      <c r="C41" s="49"/>
      <c r="D41" s="5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15"/>
      <c r="AN41" s="16"/>
      <c r="AO41" s="17"/>
      <c r="AP41" s="8"/>
      <c r="AQ41" s="8"/>
      <c r="AR41" s="6" t="str">
        <f>IF(COUNT(AM40:AO41)=0,"",MROUND(AVERAGE(AM40:AO41),0.5))</f>
        <v/>
      </c>
      <c r="AS41" s="8"/>
      <c r="AT41" s="15"/>
      <c r="AU41" s="16"/>
      <c r="AV41" s="17"/>
      <c r="AW41" s="8"/>
      <c r="AX41" s="8"/>
      <c r="AY41" s="6" t="str">
        <f>IF(COUNT(AT40:AV41)=0,"",MROUND(AVERAGE(AT40:AV41),0.5))</f>
        <v/>
      </c>
      <c r="AZ41" s="8"/>
      <c r="BA41" s="47" t="str">
        <f>IF(COUNT(AR41,AY41)=0,"",MROUND(AVERAGE(AR41,AY41),0.1))</f>
        <v/>
      </c>
      <c r="BB41" s="8"/>
      <c r="BC41" s="26"/>
      <c r="BD41" s="26"/>
      <c r="BE41" s="8"/>
      <c r="BF41" s="4"/>
      <c r="BG41" s="4"/>
      <c r="BH41" s="4"/>
      <c r="BI41" s="4"/>
      <c r="BJ41" s="4"/>
      <c r="BK41" s="4"/>
      <c r="BL41" s="4"/>
    </row>
    <row r="42" spans="1:64" x14ac:dyDescent="0.25">
      <c r="BC42"/>
      <c r="BD42"/>
      <c r="BE42"/>
    </row>
    <row r="43" spans="1:64" x14ac:dyDescent="0.25">
      <c r="C43" s="59" t="s">
        <v>21</v>
      </c>
      <c r="D43" s="59"/>
      <c r="E43" s="46"/>
      <c r="F43"/>
      <c r="I43" s="7" t="str">
        <f>IF(COUNT(I8:I35)=0,"",ROUND(AVERAGE(I8,I11,I14,I17,I20,I23,I26,I29),1))</f>
        <v/>
      </c>
      <c r="J43" s="4"/>
      <c r="K43" s="4"/>
      <c r="L43" s="4"/>
      <c r="M43" s="4"/>
      <c r="N43" s="4"/>
      <c r="O43" s="4"/>
      <c r="P43" s="7" t="str">
        <f>IF(COUNT(P8:P35)=0,"",ROUND(AVERAGE(P8,P11,P14,P17,P20,P23,P26,P29),1))</f>
        <v/>
      </c>
      <c r="Q43" s="4"/>
      <c r="R43" s="4"/>
      <c r="S43" s="4"/>
      <c r="T43" s="4"/>
      <c r="U43" s="4"/>
      <c r="V43" s="4"/>
      <c r="W43" s="4"/>
      <c r="X43" s="4"/>
      <c r="Y43" s="4"/>
      <c r="Z43" s="7" t="str">
        <f>IF(COUNT(Z8:Z35)=0,"",ROUND(AVERAGE(Z8,Z11,Z14,Z17,Z20,Z23,Z26,Z29),1))</f>
        <v/>
      </c>
      <c r="AA43" s="4"/>
      <c r="AB43" s="4"/>
      <c r="AC43" s="4"/>
      <c r="AD43" s="4"/>
      <c r="AE43" s="4"/>
      <c r="AF43" s="4"/>
      <c r="AG43" s="7" t="str">
        <f>IF(COUNT(AG8:AG35)=0,"",ROUND(AVERAGE(AG8,AG11,AG14,AG17,AG20,AG23,AG26,AG29),1))</f>
        <v/>
      </c>
      <c r="AH43" s="4"/>
      <c r="AI43" s="4"/>
      <c r="AJ43" s="4"/>
      <c r="AK43" s="4"/>
      <c r="AL43" s="4"/>
      <c r="AM43" s="4"/>
      <c r="AN43" s="4"/>
      <c r="AO43" s="4"/>
      <c r="AP43" s="4"/>
      <c r="AQ43" s="7" t="str">
        <f>IF(COUNT(AQ8:AQ35)=0,"",ROUND(AVERAGE(AQ8,AQ11,AQ14,AQ17,AQ20,AQ23,AQ26,AQ29),1))</f>
        <v/>
      </c>
      <c r="AR43" s="4"/>
      <c r="AS43" s="4"/>
      <c r="AT43" s="4"/>
      <c r="AU43" s="4"/>
      <c r="AV43" s="4"/>
      <c r="AW43" s="4"/>
      <c r="AX43" s="7" t="str">
        <f>IF(COUNT(AX8:AX35)=0,"",ROUND(AVERAGE(AX8,AX11,AX14,AX17,AX20,AX23,AX26,AX29),1))</f>
        <v/>
      </c>
      <c r="AY43" s="4"/>
      <c r="BA43" s="4"/>
      <c r="BB43" s="4"/>
      <c r="BC43"/>
      <c r="BD43"/>
      <c r="BE43"/>
    </row>
    <row r="44" spans="1:64" s="2" customFormat="1" x14ac:dyDescent="0.25">
      <c r="A44" s="1"/>
      <c r="B44" s="1"/>
      <c r="C44" s="59" t="s">
        <v>22</v>
      </c>
      <c r="D44" s="59"/>
      <c r="E44" s="46"/>
      <c r="F44"/>
      <c r="I44" s="7" t="str">
        <f>IF(COUNT(I8:I35)=0,"",COUNTIF(I8:I35,"&lt;4")*4-SUMIF(I8:I35,"&lt;4"))</f>
        <v/>
      </c>
      <c r="J44" s="5"/>
      <c r="K44" s="5"/>
      <c r="L44" s="5"/>
      <c r="M44" s="5"/>
      <c r="N44" s="5"/>
      <c r="O44" s="5"/>
      <c r="P44" s="7" t="str">
        <f>IF(COUNT(P8:P35)=0,"",COUNTIF(P8:P35,"&lt;4")*4-SUMIF(P8:P35,"&lt;4"))</f>
        <v/>
      </c>
      <c r="Q44" s="5"/>
      <c r="R44" s="5"/>
      <c r="S44" s="5"/>
      <c r="T44" s="5"/>
      <c r="U44" s="5"/>
      <c r="V44" s="5"/>
      <c r="W44" s="5"/>
      <c r="X44" s="5"/>
      <c r="Y44" s="5"/>
      <c r="Z44" s="7" t="str">
        <f>IF(COUNT(Z8:Z35)=0,"",COUNTIF(Z8:Z35,"&lt;4")*4-SUMIF(Z8:Z35,"&lt;4"))</f>
        <v/>
      </c>
      <c r="AA44" s="5"/>
      <c r="AB44" s="5"/>
      <c r="AC44" s="5"/>
      <c r="AD44" s="5"/>
      <c r="AE44" s="5"/>
      <c r="AF44" s="5"/>
      <c r="AG44" s="7" t="str">
        <f>IF(COUNT(AG8:AG35)=0,"",COUNTIF(AG8:AG35,"&lt;4")*4-SUMIF(AG8:AG35,"&lt;4"))</f>
        <v/>
      </c>
      <c r="AH44" s="5"/>
      <c r="AI44" s="5"/>
      <c r="AJ44" s="5"/>
      <c r="AK44" s="5"/>
      <c r="AL44" s="5"/>
      <c r="AM44" s="5"/>
      <c r="AN44" s="5"/>
      <c r="AO44" s="5"/>
      <c r="AP44" s="5"/>
      <c r="AQ44" s="7" t="str">
        <f>IF(COUNT(AQ8:AQ35)=0,"",COUNTIF(AQ8:AQ35,"&lt;4")*4-SUMIF(AQ8:AQ35,"&lt;4"))</f>
        <v/>
      </c>
      <c r="AR44" s="5"/>
      <c r="AS44" s="5"/>
      <c r="AT44" s="5"/>
      <c r="AU44" s="5"/>
      <c r="AV44" s="5"/>
      <c r="AW44" s="5"/>
      <c r="AX44" s="7" t="str">
        <f>IF(COUNT(AX8:AX35)=0,"",COUNTIF(AX8:AX35,"&lt;4")*4-SUMIF(AX8:AX35,"&lt;4"))</f>
        <v/>
      </c>
      <c r="AY44" s="5"/>
      <c r="BA44" s="5"/>
      <c r="BB44" s="5"/>
      <c r="BC44"/>
      <c r="BD44"/>
      <c r="BE44"/>
    </row>
    <row r="45" spans="1:64" s="2" customFormat="1" x14ac:dyDescent="0.25">
      <c r="A45" s="1"/>
      <c r="B45" s="1"/>
      <c r="C45" s="59" t="s">
        <v>23</v>
      </c>
      <c r="D45" s="59"/>
      <c r="E45" s="46"/>
      <c r="F45"/>
      <c r="I45" s="7" t="str">
        <f>IF(COUNT(I8:I35)=0,"",COUNTIF(I8:I35,"&lt;4"))</f>
        <v/>
      </c>
      <c r="J45" s="5"/>
      <c r="K45" s="5"/>
      <c r="L45" s="5"/>
      <c r="M45" s="5"/>
      <c r="N45" s="5"/>
      <c r="O45" s="5"/>
      <c r="P45" s="7" t="str">
        <f>IF(COUNT(P8:P35)=0,"",COUNTIF(P8:P35,"&lt;4"))</f>
        <v/>
      </c>
      <c r="Q45" s="5"/>
      <c r="R45" s="5"/>
      <c r="S45" s="5"/>
      <c r="T45" s="5"/>
      <c r="U45" s="5"/>
      <c r="V45" s="5"/>
      <c r="W45" s="5"/>
      <c r="X45" s="5"/>
      <c r="Y45" s="5"/>
      <c r="Z45" s="7" t="str">
        <f>IF(COUNT(Z8:Z35)=0,"",COUNTIF(Z8:Z35,"&lt;4"))</f>
        <v/>
      </c>
      <c r="AA45" s="5"/>
      <c r="AB45" s="5"/>
      <c r="AC45" s="5"/>
      <c r="AD45" s="5"/>
      <c r="AE45" s="5"/>
      <c r="AF45" s="5"/>
      <c r="AG45" s="7" t="str">
        <f>IF(COUNT(AG8:AG35)=0,"",COUNTIF(AG8:AG35,"&lt;4"))</f>
        <v/>
      </c>
      <c r="AH45" s="5"/>
      <c r="AI45" s="5"/>
      <c r="AJ45" s="5"/>
      <c r="AK45" s="5"/>
      <c r="AL45" s="5"/>
      <c r="AM45" s="5"/>
      <c r="AN45" s="5"/>
      <c r="AO45" s="5"/>
      <c r="AP45" s="5"/>
      <c r="AQ45" s="7" t="str">
        <f>IF(COUNT(AQ8:AQ35)=0,"",COUNTIF(AQ8:AQ35,"&lt;4"))</f>
        <v/>
      </c>
      <c r="AR45" s="5"/>
      <c r="AS45" s="5"/>
      <c r="AT45" s="5"/>
      <c r="AU45" s="5"/>
      <c r="AV45" s="5"/>
      <c r="AW45" s="5"/>
      <c r="AX45" s="7" t="str">
        <f>IF(COUNT(AX8:AX35)=0,"",COUNTIF(AX8:AX35,"&lt;4"))</f>
        <v/>
      </c>
      <c r="AY45" s="5"/>
      <c r="BA45" s="5"/>
      <c r="BB45" s="5"/>
      <c r="BC45"/>
      <c r="BD45"/>
      <c r="BE45"/>
    </row>
    <row r="46" spans="1:64" s="2" customFormat="1" x14ac:dyDescent="0.25">
      <c r="A46" s="1"/>
      <c r="B46" s="1"/>
      <c r="C46" s="1"/>
      <c r="BC46"/>
      <c r="BD46"/>
      <c r="BE46"/>
    </row>
    <row r="47" spans="1:64" s="2" customFormat="1" x14ac:dyDescent="0.25">
      <c r="A47" s="1"/>
      <c r="B47" s="1"/>
      <c r="C47" s="46" t="s">
        <v>55</v>
      </c>
      <c r="D47" s="46"/>
      <c r="E47" s="46"/>
      <c r="S47" s="47" t="str">
        <f>IF(COUNT(S8,S11,S14,S17,S20,S23,S26,S29,S32,S35)=0,"",MROUND(AVERAGE(S8,S11,S14,S17,S20,S23,S26,S29,S32,S35),0.1))</f>
        <v/>
      </c>
      <c r="AJ47" s="47" t="str">
        <f>IF(COUNT(AJ8,AJ11,AJ14,AJ17,AJ20,AJ23,AJ26,AJ29,AJ32,AJ35)=0,"",MROUND(AVERAGE(AJ8,AJ11,AJ14,AJ17,AJ20,AJ23,AJ26,AJ29,AJ32,AJ35),0.1))</f>
        <v/>
      </c>
      <c r="BA47" s="47" t="str">
        <f>IF(COUNT(BA8,BA11,BA14,BA17,BA20,BA23,BA26,BA29,BA32,BA35,BA38,BA41)=0,"",MROUND(AVERAGE(BA8,BA11,BA14,BA17,BA20,BA23,BA26,BA29,BA32,BA35,BA38,BA41),0.1))</f>
        <v/>
      </c>
      <c r="BC47"/>
      <c r="BD47"/>
      <c r="BE47"/>
    </row>
    <row r="48" spans="1:64" s="2" customFormat="1" ht="15.75" thickBot="1" x14ac:dyDescent="0.3">
      <c r="A48" s="1"/>
      <c r="B48" s="1"/>
      <c r="C48" s="1"/>
      <c r="BC48"/>
      <c r="BD48"/>
      <c r="BE48"/>
    </row>
    <row r="49" spans="3:57" ht="15.75" thickBot="1" x14ac:dyDescent="0.3">
      <c r="C49" s="49" t="s">
        <v>24</v>
      </c>
      <c r="D49" s="9"/>
      <c r="E49" s="9"/>
      <c r="F49" s="9"/>
      <c r="G49" s="9"/>
      <c r="H49" s="9"/>
      <c r="I49" s="9"/>
      <c r="J49" s="9"/>
      <c r="K49" s="9"/>
      <c r="L49" s="55" t="s">
        <v>10</v>
      </c>
      <c r="M49" s="56"/>
      <c r="N49" s="21"/>
      <c r="O49" s="8"/>
      <c r="P49" s="8"/>
      <c r="Q49" s="9"/>
      <c r="R49" s="9"/>
      <c r="S49" s="9"/>
      <c r="T49" s="9"/>
      <c r="U49" s="9"/>
      <c r="V49" s="9"/>
      <c r="W49" s="9"/>
      <c r="X49" s="9"/>
      <c r="Y49" s="9"/>
      <c r="Z49" s="9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55" t="s">
        <v>13</v>
      </c>
      <c r="AN49" s="56"/>
      <c r="AO49" s="21"/>
      <c r="AP49" s="8"/>
      <c r="AQ49" s="8"/>
      <c r="AR49" s="8"/>
      <c r="AS49" s="8"/>
      <c r="AT49" s="62" t="s">
        <v>11</v>
      </c>
      <c r="AU49" s="63"/>
      <c r="AV49" s="60"/>
      <c r="AW49" s="8"/>
      <c r="AX49" s="8"/>
      <c r="AY49" s="8"/>
      <c r="AZ49" s="8"/>
      <c r="BA49" s="8"/>
      <c r="BB49" s="8"/>
      <c r="BC49" s="22"/>
      <c r="BD49" s="22"/>
      <c r="BE49" s="22"/>
    </row>
    <row r="50" spans="3:57" ht="15.75" thickBot="1" x14ac:dyDescent="0.3">
      <c r="C50" s="49"/>
      <c r="D50" s="9"/>
      <c r="E50" s="9"/>
      <c r="F50" s="9"/>
      <c r="G50" s="9"/>
      <c r="H50" s="9"/>
      <c r="I50" s="9"/>
      <c r="J50" s="9"/>
      <c r="K50" s="9"/>
      <c r="L50" s="55" t="s">
        <v>12</v>
      </c>
      <c r="M50" s="56"/>
      <c r="N50" s="23"/>
      <c r="O50" s="8"/>
      <c r="P50" s="7" t="str">
        <f>IF(COUNT(N49:N50)=0,"",MROUND(AVERAGE(N49:N50),0.5))</f>
        <v/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55" t="s">
        <v>14</v>
      </c>
      <c r="AN50" s="56"/>
      <c r="AO50" s="23"/>
      <c r="AP50" s="8"/>
      <c r="AQ50" s="7" t="str">
        <f>IF(COUNT(AO49:AO50)=0,"",MROUND(AVERAGE(AO49:AO50),0.5))</f>
        <v/>
      </c>
      <c r="AR50" s="8"/>
      <c r="AS50" s="8"/>
      <c r="AT50" s="64"/>
      <c r="AU50" s="65"/>
      <c r="AV50" s="61"/>
      <c r="AW50" s="8"/>
      <c r="AX50" s="8"/>
      <c r="AY50" s="8"/>
      <c r="AZ50" s="8"/>
      <c r="BA50" s="8"/>
      <c r="BB50" s="8"/>
      <c r="BC50" s="22"/>
      <c r="BD50" s="26" t="s">
        <v>48</v>
      </c>
      <c r="BE50" s="7" t="str">
        <f>IF(COUNT(P50,AQ50)=0,"",ROUND(AVERAGE(P50,AQ50),1))</f>
        <v/>
      </c>
    </row>
    <row r="51" spans="3:57" x14ac:dyDescent="0.25">
      <c r="AB51"/>
      <c r="AC51"/>
      <c r="AD51"/>
      <c r="AE51"/>
      <c r="AF51"/>
    </row>
  </sheetData>
  <sheetProtection sheet="1" selectLockedCells="1"/>
  <mergeCells count="50">
    <mergeCell ref="BE3:BE4"/>
    <mergeCell ref="BC8:BD8"/>
    <mergeCell ref="BC11:BD11"/>
    <mergeCell ref="L49:M49"/>
    <mergeCell ref="BC32:BD32"/>
    <mergeCell ref="BC20:BD20"/>
    <mergeCell ref="AT5:AY5"/>
    <mergeCell ref="BC26:BD26"/>
    <mergeCell ref="BC14:BD14"/>
    <mergeCell ref="BC23:BD23"/>
    <mergeCell ref="BC17:BD17"/>
    <mergeCell ref="BC29:BD29"/>
    <mergeCell ref="AC5:AH5"/>
    <mergeCell ref="AJ5:AK5"/>
    <mergeCell ref="L50:M50"/>
    <mergeCell ref="C31:C35"/>
    <mergeCell ref="E5:J5"/>
    <mergeCell ref="L5:Q5"/>
    <mergeCell ref="V5:AA5"/>
    <mergeCell ref="D34:D35"/>
    <mergeCell ref="D19:D20"/>
    <mergeCell ref="D22:D23"/>
    <mergeCell ref="D10:D11"/>
    <mergeCell ref="D13:D14"/>
    <mergeCell ref="D16:D17"/>
    <mergeCell ref="D28:D29"/>
    <mergeCell ref="D7:D8"/>
    <mergeCell ref="S5:T5"/>
    <mergeCell ref="AH2:BE2"/>
    <mergeCell ref="AM49:AN49"/>
    <mergeCell ref="AM50:AN50"/>
    <mergeCell ref="C2:O2"/>
    <mergeCell ref="Q2:AE2"/>
    <mergeCell ref="C43:D43"/>
    <mergeCell ref="C44:D44"/>
    <mergeCell ref="C45:D45"/>
    <mergeCell ref="D31:D32"/>
    <mergeCell ref="C7:C17"/>
    <mergeCell ref="C19:C23"/>
    <mergeCell ref="C25:C29"/>
    <mergeCell ref="D25:D26"/>
    <mergeCell ref="C49:C50"/>
    <mergeCell ref="AV49:AV50"/>
    <mergeCell ref="AT49:AU50"/>
    <mergeCell ref="BA5:BB5"/>
    <mergeCell ref="C37:C41"/>
    <mergeCell ref="D37:D38"/>
    <mergeCell ref="BC38:BD38"/>
    <mergeCell ref="D40:D41"/>
    <mergeCell ref="AM5:AR5"/>
  </mergeCells>
  <conditionalFormatting sqref="I43 P43 Z43 AG43 AQ43 AX43">
    <cfRule type="cellIs" dxfId="16" priority="62" operator="lessThan">
      <formula>4</formula>
    </cfRule>
  </conditionalFormatting>
  <conditionalFormatting sqref="I44:I45">
    <cfRule type="cellIs" dxfId="15" priority="14" stopIfTrue="1" operator="equal">
      <formula>""</formula>
    </cfRule>
    <cfRule type="cellIs" dxfId="14" priority="15" operator="greaterThan">
      <formula>2</formula>
    </cfRule>
  </conditionalFormatting>
  <conditionalFormatting sqref="P44:P45">
    <cfRule type="cellIs" dxfId="13" priority="12" stopIfTrue="1" operator="equal">
      <formula>""</formula>
    </cfRule>
    <cfRule type="cellIs" dxfId="12" priority="13" operator="greaterThan">
      <formula>2</formula>
    </cfRule>
  </conditionalFormatting>
  <conditionalFormatting sqref="Q2:AE2">
    <cfRule type="cellIs" dxfId="11" priority="63" operator="equal">
      <formula>"indiquer le type"</formula>
    </cfRule>
  </conditionalFormatting>
  <conditionalFormatting sqref="S47">
    <cfRule type="cellIs" dxfId="10" priority="3" operator="lessThan">
      <formula>4</formula>
    </cfRule>
  </conditionalFormatting>
  <conditionalFormatting sqref="Z44:Z45">
    <cfRule type="cellIs" dxfId="9" priority="10" stopIfTrue="1" operator="equal">
      <formula>""</formula>
    </cfRule>
    <cfRule type="cellIs" dxfId="8" priority="11" operator="greaterThan">
      <formula>2</formula>
    </cfRule>
  </conditionalFormatting>
  <conditionalFormatting sqref="AG44:AG45">
    <cfRule type="cellIs" dxfId="7" priority="8" stopIfTrue="1" operator="equal">
      <formula>""</formula>
    </cfRule>
    <cfRule type="cellIs" dxfId="6" priority="9" operator="greaterThan">
      <formula>2</formula>
    </cfRule>
  </conditionalFormatting>
  <conditionalFormatting sqref="AJ47">
    <cfRule type="cellIs" dxfId="5" priority="2" operator="lessThan">
      <formula>4</formula>
    </cfRule>
  </conditionalFormatting>
  <conditionalFormatting sqref="AQ44:AQ45">
    <cfRule type="cellIs" dxfId="4" priority="6" stopIfTrue="1" operator="equal">
      <formula>""</formula>
    </cfRule>
    <cfRule type="cellIs" dxfId="3" priority="7" operator="greaterThan">
      <formula>2</formula>
    </cfRule>
  </conditionalFormatting>
  <conditionalFormatting sqref="AX44:AX45">
    <cfRule type="cellIs" dxfId="2" priority="4" stopIfTrue="1" operator="equal">
      <formula>""</formula>
    </cfRule>
    <cfRule type="cellIs" dxfId="1" priority="5" operator="greaterThan">
      <formula>2</formula>
    </cfRule>
  </conditionalFormatting>
  <conditionalFormatting sqref="BA47">
    <cfRule type="cellIs" dxfId="0" priority="1" operator="lessThan">
      <formula>4</formula>
    </cfRule>
  </conditionalFormatting>
  <dataValidations count="4">
    <dataValidation type="list" allowBlank="1" showErrorMessage="1" errorTitle="Erreur" error="Les notes vont de 1 à 6 par demi-point" sqref="AO49:AO50 AV49:AV50 N49:N50" xr:uid="{00000000-0002-0000-0000-000000000000}">
      <formula1>$B$4:$B$14</formula1>
    </dataValidation>
    <dataValidation type="list" allowBlank="1" showInputMessage="1" showErrorMessage="1" errorTitle="Erreur" error="Les notes vont de 1 à 6 par demi-points." sqref="E7:G8 E28:G29 AT37:AV41 E10:G11 L7:N8 L10:N11 L13:N14 L16:N17 L19:N20 L22:N23 L25:N26 L28:N29 V31:X32 E13:G14 V7:X8 V10:X11 V13:X14 V16:X17 V19:X20 V22:X23 V25:X26 V28:X29 AC31:AE32 E16:G17 AC7:AE8 AC10:AE11 AC13:AE14 AC16:AE17 AC19:AE20 AC22:AE23 AC25:AE26 AC28:AE29 AT28:AV29 E19:G20 AM7:AO8 AM10:AO11 AM13:AO14 AM16:AO17 AM19:AO20 AM22:AO23 AM25:AO26 AM28:AO29 E25:G26 E22:G23 AT7:AV8 AT10:AV11 AT13:AV14 AT16:AV17 AT19:AV20 AT22:AV23 AT25:AV26 L31:N32 E34:G35 E31:G32 AM34:AO35 AT34:AV35 L34:N35 AC34:AE35 V34:X35 AM37:AO41" xr:uid="{00000000-0002-0000-0000-000001000000}">
      <formula1>$B$4:$B$14</formula1>
    </dataValidation>
    <dataValidation allowBlank="1" showErrorMessage="1" errorTitle="Erreur" error="Valeurs de la liste déroulante uniquement." sqref="Q2:AE2" xr:uid="{00000000-0002-0000-0000-000002000000}"/>
    <dataValidation type="list" allowBlank="1" showInputMessage="1" showErrorMessage="1" sqref="D40:D41" xr:uid="{E5333133-B2F3-4FB6-9BCE-99BF5DC6C099}">
      <formula1>$B$37:$B$40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r:id="rId1"/>
  <headerFooter>
    <oddFooter>&amp;L&amp;Z&amp;F&amp;REtat au 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"/>
  <sheetViews>
    <sheetView showGridLines="0" workbookViewId="0">
      <selection activeCell="D5" sqref="D5"/>
    </sheetView>
  </sheetViews>
  <sheetFormatPr baseColWidth="10" defaultColWidth="11.42578125" defaultRowHeight="15" x14ac:dyDescent="0.25"/>
  <cols>
    <col min="1" max="1" width="28.85546875" style="1" customWidth="1"/>
    <col min="2" max="2" width="41.85546875" style="1" customWidth="1"/>
    <col min="3" max="7" width="12.7109375" style="4" customWidth="1"/>
    <col min="8" max="12" width="11.42578125" style="1"/>
    <col min="13" max="13" width="0" style="1" hidden="1" customWidth="1"/>
    <col min="14" max="16384" width="11.42578125" style="1"/>
  </cols>
  <sheetData>
    <row r="1" spans="1:13" x14ac:dyDescent="0.25">
      <c r="A1" s="72" t="s">
        <v>46</v>
      </c>
      <c r="B1" s="72"/>
      <c r="C1" s="72"/>
      <c r="D1" s="72"/>
      <c r="E1" s="72"/>
      <c r="F1" s="72"/>
      <c r="G1" s="72"/>
    </row>
    <row r="2" spans="1:13" ht="61.5" x14ac:dyDescent="0.25">
      <c r="B2" s="11" t="s">
        <v>50</v>
      </c>
    </row>
    <row r="3" spans="1:13" ht="15.75" thickBot="1" x14ac:dyDescent="0.3"/>
    <row r="4" spans="1:13" ht="30" x14ac:dyDescent="0.25">
      <c r="A4" s="19"/>
      <c r="B4" s="19"/>
      <c r="C4" s="38" t="s">
        <v>47</v>
      </c>
      <c r="D4" s="39" t="s">
        <v>52</v>
      </c>
      <c r="E4" s="39" t="s">
        <v>53</v>
      </c>
      <c r="F4" s="40" t="s">
        <v>54</v>
      </c>
      <c r="G4" s="28" t="s">
        <v>31</v>
      </c>
    </row>
    <row r="5" spans="1:13" x14ac:dyDescent="0.25">
      <c r="A5" s="73" t="s">
        <v>33</v>
      </c>
      <c r="B5" s="37" t="s">
        <v>25</v>
      </c>
      <c r="C5" s="41" t="str">
        <f>NMFRA</f>
        <v/>
      </c>
      <c r="D5" s="33"/>
      <c r="E5" s="33"/>
      <c r="F5" s="42" t="str">
        <f>IF(COUNT(D5:E5)=0,"",ROUND(AVERAGE(D5:E5),1))</f>
        <v/>
      </c>
      <c r="G5" s="29" t="str">
        <f t="shared" ref="G5:G10" si="0">IF(COUNT(C5,F5)=0,"",MROUND(AVERAGE(C5,F5),0.5))</f>
        <v/>
      </c>
      <c r="M5" s="1">
        <v>6</v>
      </c>
    </row>
    <row r="6" spans="1:13" x14ac:dyDescent="0.25">
      <c r="A6" s="73"/>
      <c r="B6" s="37" t="s">
        <v>27</v>
      </c>
      <c r="C6" s="41" t="str">
        <f>NMALL</f>
        <v/>
      </c>
      <c r="D6" s="33"/>
      <c r="E6" s="33"/>
      <c r="F6" s="42" t="str">
        <f>IF(COUNT(D6:E6)=0,"",ROUND(AVERAGE(D6,D6,D6,E6),1))</f>
        <v/>
      </c>
      <c r="G6" s="29" t="str">
        <f t="shared" si="0"/>
        <v/>
      </c>
      <c r="M6" s="1">
        <v>5.5</v>
      </c>
    </row>
    <row r="7" spans="1:13" x14ac:dyDescent="0.25">
      <c r="A7" s="73"/>
      <c r="B7" s="37" t="s">
        <v>26</v>
      </c>
      <c r="C7" s="41" t="str">
        <f>NMANG</f>
        <v/>
      </c>
      <c r="D7" s="33"/>
      <c r="E7" s="33"/>
      <c r="F7" s="42" t="str">
        <f>IF(COUNT(D7:E7)=0,"",ROUND(AVERAGE(D7,D7,D7,E7),1))</f>
        <v/>
      </c>
      <c r="G7" s="29" t="str">
        <f t="shared" si="0"/>
        <v/>
      </c>
      <c r="M7" s="1">
        <v>5</v>
      </c>
    </row>
    <row r="8" spans="1:13" x14ac:dyDescent="0.25">
      <c r="A8" s="73"/>
      <c r="B8" s="37" t="s">
        <v>28</v>
      </c>
      <c r="C8" s="41" t="str">
        <f>NMMAT</f>
        <v/>
      </c>
      <c r="D8" s="33"/>
      <c r="E8" s="34"/>
      <c r="F8" s="42" t="str">
        <f>IF(D8=0,"",D8)</f>
        <v/>
      </c>
      <c r="G8" s="29" t="str">
        <f t="shared" si="0"/>
        <v/>
      </c>
      <c r="M8" s="1">
        <v>4.5</v>
      </c>
    </row>
    <row r="9" spans="1:13" x14ac:dyDescent="0.25">
      <c r="A9" s="73" t="s">
        <v>34</v>
      </c>
      <c r="B9" s="37" t="s">
        <v>44</v>
      </c>
      <c r="C9" s="41" t="str">
        <f>NMGFIN</f>
        <v/>
      </c>
      <c r="D9" s="33"/>
      <c r="E9" s="34"/>
      <c r="F9" s="42" t="str">
        <f t="shared" ref="F9:F10" si="1">IF(D9=0,"",D9)</f>
        <v/>
      </c>
      <c r="G9" s="29" t="str">
        <f t="shared" si="0"/>
        <v/>
      </c>
      <c r="M9" s="1">
        <v>4</v>
      </c>
    </row>
    <row r="10" spans="1:13" x14ac:dyDescent="0.25">
      <c r="A10" s="73"/>
      <c r="B10" s="37" t="s">
        <v>29</v>
      </c>
      <c r="C10" s="41" t="str">
        <f>NMEEDR</f>
        <v/>
      </c>
      <c r="D10" s="33"/>
      <c r="E10" s="34"/>
      <c r="F10" s="42" t="str">
        <f t="shared" si="1"/>
        <v/>
      </c>
      <c r="G10" s="29" t="str">
        <f t="shared" si="0"/>
        <v/>
      </c>
      <c r="M10" s="1">
        <v>3.5</v>
      </c>
    </row>
    <row r="11" spans="1:13" x14ac:dyDescent="0.25">
      <c r="A11" s="73" t="s">
        <v>35</v>
      </c>
      <c r="B11" s="37" t="s">
        <v>30</v>
      </c>
      <c r="C11" s="41" t="str">
        <f>NMHIS</f>
        <v/>
      </c>
      <c r="D11" s="34"/>
      <c r="E11" s="34"/>
      <c r="F11" s="36"/>
      <c r="G11" s="35" t="str">
        <f>IF(COUNT(C11)=0,"",C11)</f>
        <v/>
      </c>
      <c r="M11" s="1">
        <v>3</v>
      </c>
    </row>
    <row r="12" spans="1:13" x14ac:dyDescent="0.25">
      <c r="A12" s="73"/>
      <c r="B12" s="37" t="str">
        <f>IF(NotesEcole!D28="Bcomp","Branche complémentaire",IF(NotesEcole!D28="T&amp;E","Technique et environnement","Economie et droit (compl.)"))</f>
        <v>Technique et environnement</v>
      </c>
      <c r="C12" s="41" t="str">
        <f>NMTE</f>
        <v/>
      </c>
      <c r="D12" s="34"/>
      <c r="E12" s="34"/>
      <c r="F12" s="36"/>
      <c r="G12" s="35" t="str">
        <f>IF(COUNT(C12)=0,"",C12)</f>
        <v/>
      </c>
      <c r="M12" s="1">
        <v>2.5</v>
      </c>
    </row>
    <row r="13" spans="1:13" ht="15.75" thickBot="1" x14ac:dyDescent="0.3">
      <c r="A13" s="27" t="s">
        <v>32</v>
      </c>
      <c r="B13" s="37" t="s">
        <v>32</v>
      </c>
      <c r="C13" s="43" t="str">
        <f>IF(COUNT(NotesEcole!BE50)=0,"",NotesEcole!BE50)</f>
        <v/>
      </c>
      <c r="D13" s="44"/>
      <c r="E13" s="44"/>
      <c r="F13" s="45" t="str">
        <f>IF(TIP=0,"",TIP)</f>
        <v/>
      </c>
      <c r="G13" s="29" t="str">
        <f>IF(COUNT(C13,F13)=0,"",MROUND(AVERAGE(C13,F13),0.5))</f>
        <v/>
      </c>
      <c r="M13" s="1">
        <v>2</v>
      </c>
    </row>
    <row r="14" spans="1:13" ht="15.75" thickBot="1" x14ac:dyDescent="0.3">
      <c r="M14" s="1">
        <v>1.5</v>
      </c>
    </row>
    <row r="15" spans="1:13" x14ac:dyDescent="0.25">
      <c r="D15" s="10"/>
      <c r="E15" s="10"/>
      <c r="F15" s="10" t="s">
        <v>36</v>
      </c>
      <c r="G15" s="31" t="str">
        <f>IF(COUNT(G5:G13)=0,"",ROUND(AVERAGE(G5:G13),1))</f>
        <v/>
      </c>
      <c r="M15" s="1">
        <v>1</v>
      </c>
    </row>
    <row r="16" spans="1:13" x14ac:dyDescent="0.25">
      <c r="D16" s="10"/>
      <c r="E16" s="10"/>
      <c r="F16" s="10" t="s">
        <v>37</v>
      </c>
      <c r="G16" s="29" t="str">
        <f>IF(COUNT(G5:G13)=0,"",COUNTIF(G5:G13,"&lt;4")*4-SUMIF(G5:G13,"&lt;4"))</f>
        <v/>
      </c>
    </row>
    <row r="17" spans="2:7" ht="15.75" thickBot="1" x14ac:dyDescent="0.3">
      <c r="D17" s="10"/>
      <c r="E17" s="10"/>
      <c r="F17" s="10" t="s">
        <v>38</v>
      </c>
      <c r="G17" s="30" t="str">
        <f>IF(COUNT(G5:G13)=0,"",COUNTIF(G5:G13,"&lt;4"))</f>
        <v/>
      </c>
    </row>
    <row r="18" spans="2:7" ht="15.75" thickBot="1" x14ac:dyDescent="0.3"/>
    <row r="19" spans="2:7" ht="15.75" thickBot="1" x14ac:dyDescent="0.3">
      <c r="D19" s="10"/>
      <c r="E19" s="10"/>
      <c r="F19" s="10" t="s">
        <v>39</v>
      </c>
      <c r="G19" s="32" t="str">
        <f>IF(COUNT(G5:G13)=0,"",IF(AND(G15&gt;=3.95,G16&lt;=2,G17&lt;=2),"Réussi","Echec"))</f>
        <v/>
      </c>
    </row>
    <row r="21" spans="2:7" x14ac:dyDescent="0.25">
      <c r="B21" s="25"/>
    </row>
  </sheetData>
  <sheetProtection sheet="1" selectLockedCells="1"/>
  <mergeCells count="4">
    <mergeCell ref="A1:G1"/>
    <mergeCell ref="A5:A8"/>
    <mergeCell ref="A9:A10"/>
    <mergeCell ref="A11:A12"/>
  </mergeCells>
  <dataValidations count="1">
    <dataValidation type="list" allowBlank="1" showInputMessage="1" showErrorMessage="1" sqref="D5:D10 E5:E7" xr:uid="{C88DF635-AF92-41DB-9E77-0AC50135EC2E}">
      <formula1>$M$5:$M$15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15</vt:i4>
      </vt:variant>
    </vt:vector>
  </HeadingPairs>
  <TitlesOfParts>
    <vt:vector size="17" baseType="lpstr">
      <vt:lpstr>NotesEcole</vt:lpstr>
      <vt:lpstr>BulletinFinal</vt:lpstr>
      <vt:lpstr>NMALL</vt:lpstr>
      <vt:lpstr>NMANG</vt:lpstr>
      <vt:lpstr>NMEEDR</vt:lpstr>
      <vt:lpstr>NMFRA</vt:lpstr>
      <vt:lpstr>NMGFIN</vt:lpstr>
      <vt:lpstr>NMHIS</vt:lpstr>
      <vt:lpstr>NMMAT</vt:lpstr>
      <vt:lpstr>NMTE</vt:lpstr>
      <vt:lpstr>TIB_1</vt:lpstr>
      <vt:lpstr>TIB_2</vt:lpstr>
      <vt:lpstr>TIB_3</vt:lpstr>
      <vt:lpstr>TIB_4</vt:lpstr>
      <vt:lpstr>TIP</vt:lpstr>
      <vt:lpstr>BulletinFinal!Zone_d_impression</vt:lpstr>
      <vt:lpstr>NotesEcole!Zone_d_impression</vt:lpstr>
    </vt:vector>
  </TitlesOfParts>
  <Company>Etat de Vaud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Doyen EPCL</dc:title>
  <dc:subject>Feuille notes matu 2009</dc:subject>
  <dc:creator>Jean-François Huguelet</dc:creator>
  <dc:description>Feuille de calcul de notes pour les classes de maturité sous le régime de l'ordonnance 2009.</dc:description>
  <cp:lastModifiedBy>Pablo Tourino</cp:lastModifiedBy>
  <cp:lastPrinted>2015-04-01T10:14:47Z</cp:lastPrinted>
  <dcterms:created xsi:type="dcterms:W3CDTF">2015-03-30T13:52:39Z</dcterms:created>
  <dcterms:modified xsi:type="dcterms:W3CDTF">2026-07-08T14:43:25Z</dcterms:modified>
</cp:coreProperties>
</file>