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EPCA\3_Pendant l'année\Saisie des notes\FichiersExcel_SaisieNotes_Elèves\"/>
    </mc:Choice>
  </mc:AlternateContent>
  <xr:revisionPtr revIDLastSave="0" documentId="13_ncr:1_{D4964726-5012-4778-8568-963DEEB9173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NotesEcole" sheetId="1" r:id="rId1"/>
    <sheet name="BulletinFinal" sheetId="2" r:id="rId2"/>
  </sheets>
  <externalReferences>
    <externalReference r:id="rId3"/>
  </externalReferences>
  <definedNames>
    <definedName name="AR_1">NotesEcole!#REF!</definedName>
    <definedName name="AR_2">NotesEcole!#REF!</definedName>
    <definedName name="AR_3">NotesEcole!#REF!</definedName>
    <definedName name="NCALL">NotesEcole!#REF!</definedName>
    <definedName name="NCANG">NotesEcole!#REF!</definedName>
    <definedName name="NCES2">NotesEcole!#REF!</definedName>
    <definedName name="NCFRA">NotesEcole!#REF!</definedName>
    <definedName name="NCICA">NotesEcole!#REF!</definedName>
    <definedName name="NMALL">NotesEcole!$AX$11</definedName>
    <definedName name="NMANG">NotesEcole!$AX$14</definedName>
    <definedName name="NMEEDR">NotesEcole!$AX$23</definedName>
    <definedName name="NMFRA">NotesEcole!$AX$8</definedName>
    <definedName name="NMGFIN">NotesEcole!$AX$20</definedName>
    <definedName name="NMHIS">NotesEcole!$AX$26</definedName>
    <definedName name="NMMAT">NotesEcole!$AX$17</definedName>
    <definedName name="NMTE">NotesEcole!$AX$29</definedName>
    <definedName name="Semestre1">[1]Semestres12!$E$35</definedName>
    <definedName name="Semestre2">[1]Semestres12!$K$35</definedName>
    <definedName name="Semestre3">[1]Semestres34!$E$35</definedName>
    <definedName name="Semestre4">[1]Semestres34!$K$35</definedName>
    <definedName name="Semestre5">[1]Semestres56!$E$27</definedName>
    <definedName name="Semestre6">[1]Semestres56!$K$27</definedName>
    <definedName name="TA">NotesEcole!#REF!</definedName>
    <definedName name="TIB_1">NotesEcole!$U$41</definedName>
    <definedName name="TIB_2">NotesEcole!$U$42</definedName>
    <definedName name="TIB_3">NotesEcole!$AI$41</definedName>
    <definedName name="TIB_4">NotesEcole!$AI$42</definedName>
    <definedName name="TIP">NotesEcole!$AP$41</definedName>
    <definedName name="_xlnm.Print_Area" localSheetId="1">BulletinFinal!$A$2:$G$19</definedName>
    <definedName name="_xlnm.Print_Area" localSheetId="0">NotesEcole!$C$2:$AX$42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I37" i="1"/>
  <c r="AS35" i="1"/>
  <c r="AL35" i="1"/>
  <c r="J32" i="1"/>
  <c r="X32" i="1"/>
  <c r="AE32" i="1"/>
  <c r="Q32" i="1"/>
  <c r="D13" i="2" l="1"/>
  <c r="AK42" i="1"/>
  <c r="W42" i="1"/>
  <c r="D28" i="1"/>
  <c r="AV29" i="1" s="1"/>
  <c r="AR29" i="1"/>
  <c r="AR26" i="1"/>
  <c r="AR23" i="1"/>
  <c r="AR20" i="1"/>
  <c r="AR17" i="1"/>
  <c r="AR14" i="1"/>
  <c r="AR11" i="1"/>
  <c r="AR8" i="1"/>
  <c r="AK29" i="1"/>
  <c r="AK26" i="1"/>
  <c r="AK23" i="1"/>
  <c r="AK20" i="1"/>
  <c r="AK17" i="1"/>
  <c r="AK14" i="1"/>
  <c r="AK11" i="1"/>
  <c r="AK8" i="1"/>
  <c r="AD29" i="1"/>
  <c r="AD26" i="1"/>
  <c r="AD23" i="1"/>
  <c r="AD20" i="1"/>
  <c r="AD17" i="1"/>
  <c r="AD14" i="1"/>
  <c r="AD11" i="1"/>
  <c r="AD8" i="1"/>
  <c r="W29" i="1"/>
  <c r="W26" i="1"/>
  <c r="W23" i="1"/>
  <c r="W20" i="1"/>
  <c r="W17" i="1"/>
  <c r="W14" i="1"/>
  <c r="W11" i="1"/>
  <c r="W8" i="1"/>
  <c r="P29" i="1"/>
  <c r="P26" i="1"/>
  <c r="P23" i="1"/>
  <c r="P20" i="1"/>
  <c r="P17" i="1"/>
  <c r="P14" i="1"/>
  <c r="P11" i="1"/>
  <c r="P8" i="1"/>
  <c r="I29" i="1"/>
  <c r="I26" i="1"/>
  <c r="I23" i="1"/>
  <c r="I20" i="1"/>
  <c r="I17" i="1"/>
  <c r="I14" i="1"/>
  <c r="I11" i="1"/>
  <c r="I8" i="1"/>
  <c r="AX42" i="1" l="1"/>
  <c r="C13" i="2" s="1"/>
  <c r="E13" i="2" s="1"/>
  <c r="AX8" i="1"/>
  <c r="C5" i="2" s="1"/>
  <c r="E5" i="2" s="1"/>
  <c r="AR39" i="1"/>
  <c r="AK39" i="1"/>
  <c r="AK38" i="1"/>
  <c r="AX26" i="1"/>
  <c r="C11" i="2" s="1"/>
  <c r="E11" i="2" s="1"/>
  <c r="AR37" i="1"/>
  <c r="AR38" i="1"/>
  <c r="P38" i="1"/>
  <c r="AX29" i="1"/>
  <c r="C12" i="2" s="1"/>
  <c r="E12" i="2" s="1"/>
  <c r="W39" i="1"/>
  <c r="AD38" i="1"/>
  <c r="AD39" i="1"/>
  <c r="P39" i="1"/>
  <c r="W38" i="1"/>
  <c r="AD37" i="1"/>
  <c r="W37" i="1"/>
  <c r="P37" i="1"/>
  <c r="AX11" i="1"/>
  <c r="C6" i="2" s="1"/>
  <c r="E6" i="2" s="1"/>
  <c r="B12" i="2"/>
  <c r="AX20" i="1"/>
  <c r="C9" i="2" s="1"/>
  <c r="AK37" i="1"/>
  <c r="AX17" i="1"/>
  <c r="C8" i="2" s="1"/>
  <c r="E8" i="2" s="1"/>
  <c r="AX23" i="1"/>
  <c r="C10" i="2" s="1"/>
  <c r="E10" i="2" s="1"/>
  <c r="AX14" i="1"/>
  <c r="C7" i="2" s="1"/>
  <c r="E7" i="2" s="1"/>
  <c r="I39" i="1"/>
  <c r="E9" i="2" l="1"/>
  <c r="E17" i="2" l="1"/>
  <c r="E16" i="2"/>
  <c r="E15" i="2"/>
  <c r="E1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zfpjht</author>
  </authors>
  <commentList>
    <comment ref="D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Français</t>
        </r>
      </text>
    </comment>
    <comment ref="D1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Allemand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Anglais</t>
        </r>
      </text>
    </comment>
    <comment ref="D1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Mathématiques</t>
        </r>
      </text>
    </comment>
    <comment ref="D19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Finance et comptabilité</t>
        </r>
      </text>
    </comment>
    <comment ref="D2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Economie et droit</t>
        </r>
      </text>
    </comment>
    <comment ref="D25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Histoire et institutions politiques</t>
        </r>
      </text>
    </comment>
    <comment ref="D28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Type "Economie" : Technique et environnement
Type "Services" : Economie et droit complément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1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Utilisation des technologies numériques du
monde du travail
Notes indicatives</t>
        </r>
      </text>
    </comment>
    <comment ref="D34" authorId="0" shapeId="0" xr:uid="{25FD4AF2-F3A9-40DF-ADA1-BBFE89ED8176}">
      <text>
        <r>
          <rPr>
            <b/>
            <sz val="8"/>
            <color indexed="81"/>
            <rFont val="Tahoma"/>
            <family val="2"/>
          </rPr>
          <t>B : Interactions dans un milieu interconnecté
C : Coordination des processus de travail
en entreprise
D : Gestion des relations avec les clients et les
fournisseurs
Notes indicatives</t>
        </r>
      </text>
    </comment>
    <comment ref="C41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TIB : Travaux interdisciplinaires de branches
TIP : Travail interdisciplinaire centré sur un projet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zfpjht</author>
  </authors>
  <commentList>
    <comment ref="C1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Moyenne des semestres de TIB</t>
        </r>
      </text>
    </comment>
    <comment ref="D13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Report du TIP</t>
        </r>
      </text>
    </comment>
  </commentList>
</comments>
</file>

<file path=xl/sharedStrings.xml><?xml version="1.0" encoding="utf-8"?>
<sst xmlns="http://schemas.openxmlformats.org/spreadsheetml/2006/main" count="64" uniqueCount="54">
  <si>
    <t>FRA</t>
  </si>
  <si>
    <t>ALL</t>
  </si>
  <si>
    <t>ANG</t>
  </si>
  <si>
    <t>MAT</t>
  </si>
  <si>
    <t>EEDR</t>
  </si>
  <si>
    <t>HIS</t>
  </si>
  <si>
    <t>Domaine sépécifique</t>
  </si>
  <si>
    <t>Branches CFC</t>
  </si>
  <si>
    <t>Domaine  fondamental</t>
  </si>
  <si>
    <t>Domaine complément.</t>
  </si>
  <si>
    <t>TIB 1</t>
  </si>
  <si>
    <t>TIP</t>
  </si>
  <si>
    <t>TIB 2</t>
  </si>
  <si>
    <t>TIB 3</t>
  </si>
  <si>
    <t>TIB 4</t>
  </si>
  <si>
    <t>Semestre 1</t>
  </si>
  <si>
    <t>Semestre 2</t>
  </si>
  <si>
    <t>Semestre 3</t>
  </si>
  <si>
    <t>Semestre 4</t>
  </si>
  <si>
    <t>Semestre 5</t>
  </si>
  <si>
    <t>Semestre 6</t>
  </si>
  <si>
    <t>Moyenne Matu :</t>
  </si>
  <si>
    <t>Points négatifs :</t>
  </si>
  <si>
    <t>Branches&lt;4 :</t>
  </si>
  <si>
    <t>TIB
TIP</t>
  </si>
  <si>
    <t>Français</t>
  </si>
  <si>
    <t>Examen</t>
  </si>
  <si>
    <t>Anglais</t>
  </si>
  <si>
    <t>Allemand</t>
  </si>
  <si>
    <t>Mathématiques</t>
  </si>
  <si>
    <t>Economie et droit</t>
  </si>
  <si>
    <t>Histoire</t>
  </si>
  <si>
    <t>Bulletin maturité</t>
  </si>
  <si>
    <t>Travail interdisciplinaire</t>
  </si>
  <si>
    <t>Domaine fondamental</t>
  </si>
  <si>
    <t>Domaine spécifique</t>
  </si>
  <si>
    <t>Domaine complémentaire</t>
  </si>
  <si>
    <t>Moyenne générale :</t>
  </si>
  <si>
    <t>Nombre de points négatifs :</t>
  </si>
  <si>
    <t>Nombre de branches insuffisantes :</t>
  </si>
  <si>
    <t>Résultat :</t>
  </si>
  <si>
    <t>Type économie</t>
  </si>
  <si>
    <t>Indiquer le type</t>
  </si>
  <si>
    <t>Type services</t>
  </si>
  <si>
    <t>F&amp;C</t>
  </si>
  <si>
    <t>Finances et comptabilité</t>
  </si>
  <si>
    <t>Matu</t>
  </si>
  <si>
    <r>
      <rPr>
        <b/>
        <u/>
        <sz val="11"/>
        <color theme="1"/>
        <rFont val="Calibri"/>
        <family val="2"/>
        <scheme val="minor"/>
      </rPr>
      <t>Important</t>
    </r>
    <r>
      <rPr>
        <b/>
        <sz val="11"/>
        <color theme="1"/>
        <rFont val="Calibri"/>
        <family val="2"/>
        <scheme val="minor"/>
      </rPr>
      <t xml:space="preserve"> : ce bulletin est mis à disposition à titre indicatif. Seul le bulletin officiel fait foi.</t>
    </r>
  </si>
  <si>
    <t>Notes école</t>
  </si>
  <si>
    <t>Moyenne des TIB</t>
  </si>
  <si>
    <t>Maturité économie et services Type économie</t>
  </si>
  <si>
    <t>DCO E</t>
  </si>
  <si>
    <t>Bulletin final matu</t>
  </si>
  <si>
    <t>DCO 
B-C-D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</si>
</sst>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48"/>
      <color theme="0" tint="-0.249977111117893"/>
      <name val="Calibri"/>
      <family val="2"/>
      <scheme val="minor"/>
    </font>
    <font>
      <sz val="8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textRotation="90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/>
    </xf>
    <xf numFmtId="0" fontId="0" fillId="6" borderId="14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/>
    </xf>
    <xf numFmtId="0" fontId="0" fillId="7" borderId="0" xfId="0" applyFill="1" applyAlignment="1">
      <alignment horizontal="right" vertical="center"/>
    </xf>
    <xf numFmtId="0" fontId="0" fillId="7" borderId="0" xfId="0" applyFill="1" applyAlignment="1">
      <alignment horizontal="center" vertical="center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7" borderId="0" xfId="0" applyFill="1" applyAlignment="1">
      <alignment horizontal="center"/>
    </xf>
    <xf numFmtId="0" fontId="0" fillId="7" borderId="2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/>
    <xf numFmtId="0" fontId="0" fillId="7" borderId="0" xfId="0" applyFill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6" borderId="18" xfId="0" applyFill="1" applyBorder="1" applyAlignment="1" applyProtection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Alignment="1">
      <alignment horizontal="right"/>
    </xf>
    <xf numFmtId="0" fontId="0" fillId="9" borderId="18" xfId="0" applyFill="1" applyBorder="1" applyAlignment="1" applyProtection="1">
      <alignment horizontal="center" vertical="center"/>
      <protection locked="0"/>
    </xf>
    <xf numFmtId="0" fontId="4" fillId="6" borderId="23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164" fontId="4" fillId="6" borderId="23" xfId="0" applyNumberFormat="1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9" fillId="10" borderId="0" xfId="0" applyFont="1" applyFill="1" applyAlignment="1" applyProtection="1">
      <alignment horizontal="center" vertical="center"/>
    </xf>
    <xf numFmtId="0" fontId="0" fillId="5" borderId="0" xfId="0" applyFill="1" applyAlignment="1">
      <alignment horizontal="right"/>
    </xf>
    <xf numFmtId="0" fontId="0" fillId="7" borderId="0" xfId="0" applyFill="1" applyBorder="1" applyAlignment="1">
      <alignment horizontal="center" vertical="center"/>
    </xf>
    <xf numFmtId="0" fontId="1" fillId="2" borderId="0" xfId="1" applyAlignment="1">
      <alignment horizontal="center" vertical="center" textRotation="90" wrapText="1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7" borderId="13" xfId="0" applyFill="1" applyBorder="1" applyAlignment="1" applyProtection="1">
      <alignment horizontal="center" vertical="center"/>
      <protection locked="0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2" fillId="3" borderId="0" xfId="2" applyAlignment="1">
      <alignment horizontal="center" vertical="center"/>
    </xf>
    <xf numFmtId="0" fontId="2" fillId="3" borderId="0" xfId="2" applyAlignment="1">
      <alignment horizontal="center" vertical="center" wrapText="1"/>
    </xf>
    <xf numFmtId="0" fontId="0" fillId="7" borderId="0" xfId="0" applyFill="1" applyAlignment="1">
      <alignment horizontal="right" vertical="center"/>
    </xf>
    <xf numFmtId="0" fontId="0" fillId="7" borderId="15" xfId="0" applyFill="1" applyBorder="1" applyAlignment="1">
      <alignment horizontal="right" vertical="center"/>
    </xf>
    <xf numFmtId="0" fontId="0" fillId="7" borderId="0" xfId="0" applyFill="1" applyAlignment="1">
      <alignment horizontal="right"/>
    </xf>
    <xf numFmtId="0" fontId="0" fillId="7" borderId="0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/>
    </xf>
    <xf numFmtId="0" fontId="0" fillId="0" borderId="14" xfId="0" applyBorder="1" applyAlignment="1">
      <alignment horizontal="center" vertical="center"/>
    </xf>
  </cellXfs>
  <cellStyles count="4">
    <cellStyle name="Accent1" xfId="2" builtinId="29"/>
    <cellStyle name="Insatisfaisant" xfId="1" builtinId="27"/>
    <cellStyle name="Normal" xfId="0" builtinId="0"/>
    <cellStyle name="Normal 2" xfId="3" xr:uid="{F68D6D59-9D30-42B1-B489-DEABC5D215B4}"/>
  </cellStyles>
  <dxfs count="2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</xdr:colOff>
      <xdr:row>0</xdr:row>
      <xdr:rowOff>167639</xdr:rowOff>
    </xdr:from>
    <xdr:to>
      <xdr:col>5</xdr:col>
      <xdr:colOff>152400</xdr:colOff>
      <xdr:row>3</xdr:row>
      <xdr:rowOff>100274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" y="167639"/>
          <a:ext cx="1546860" cy="7022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228600</xdr:rowOff>
    </xdr:from>
    <xdr:to>
      <xdr:col>0</xdr:col>
      <xdr:colOff>1699260</xdr:colOff>
      <xdr:row>2</xdr:row>
      <xdr:rowOff>153615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11480"/>
          <a:ext cx="1546860" cy="7022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PCA_CalculMoyennes_C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estres12"/>
      <sheetName val="Semestres34"/>
      <sheetName val="Semestres56"/>
      <sheetName val="CFC"/>
    </sheetNames>
    <sheetDataSet>
      <sheetData sheetId="0">
        <row r="35">
          <cell r="E35" t="str">
            <v/>
          </cell>
          <cell r="K35" t="str">
            <v/>
          </cell>
        </row>
      </sheetData>
      <sheetData sheetId="1">
        <row r="35">
          <cell r="E35" t="str">
            <v/>
          </cell>
          <cell r="K35" t="str">
            <v/>
          </cell>
        </row>
      </sheetData>
      <sheetData sheetId="2">
        <row r="27">
          <cell r="E27" t="str">
            <v/>
          </cell>
          <cell r="K27" t="str">
            <v/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43"/>
  <sheetViews>
    <sheetView showGridLines="0" tabSelected="1" zoomScaleNormal="100" workbookViewId="0">
      <selection activeCell="AP29" sqref="AP29"/>
    </sheetView>
  </sheetViews>
  <sheetFormatPr baseColWidth="10" defaultColWidth="5.42578125" defaultRowHeight="15" x14ac:dyDescent="0.25"/>
  <cols>
    <col min="1" max="1" width="4.42578125" style="1" customWidth="1"/>
    <col min="2" max="2" width="4.42578125" style="1" hidden="1" customWidth="1"/>
    <col min="3" max="3" width="8.140625" style="2" customWidth="1"/>
    <col min="4" max="4" width="8.28515625" style="1" customWidth="1"/>
    <col min="5" max="7" width="4.28515625" style="1" customWidth="1"/>
    <col min="8" max="8" width="3.140625" style="1" customWidth="1"/>
    <col min="9" max="10" width="4.28515625" style="1" customWidth="1"/>
    <col min="11" max="11" width="3.140625" style="1" customWidth="1"/>
    <col min="12" max="14" width="4.28515625" style="1" customWidth="1"/>
    <col min="15" max="15" width="3.140625" style="1" customWidth="1"/>
    <col min="16" max="16" width="4.28515625" style="1" customWidth="1"/>
    <col min="17" max="17" width="4.42578125" style="1" customWidth="1"/>
    <col min="18" max="18" width="3.140625" style="1" customWidth="1"/>
    <col min="19" max="21" width="4.28515625" style="1" customWidth="1"/>
    <col min="22" max="22" width="3.140625" style="1" customWidth="1"/>
    <col min="23" max="23" width="4.28515625" style="1" customWidth="1"/>
    <col min="24" max="24" width="5.28515625" style="1" customWidth="1"/>
    <col min="25" max="25" width="3.140625" style="1" customWidth="1"/>
    <col min="26" max="27" width="4.28515625" style="1" customWidth="1"/>
    <col min="28" max="28" width="5.42578125" style="1" customWidth="1"/>
    <col min="29" max="29" width="3.140625" style="1" customWidth="1"/>
    <col min="30" max="31" width="4.28515625" style="1" customWidth="1"/>
    <col min="32" max="32" width="3.140625" style="1" customWidth="1"/>
    <col min="33" max="35" width="4.28515625" style="1" customWidth="1"/>
    <col min="36" max="36" width="3.140625" style="1" customWidth="1"/>
    <col min="37" max="38" width="4.28515625" style="1" customWidth="1"/>
    <col min="39" max="39" width="3.140625" style="1" customWidth="1"/>
    <col min="40" max="49" width="4.28515625" style="1" customWidth="1"/>
    <col min="50" max="50" width="8.42578125" style="1" customWidth="1"/>
    <col min="51" max="68" width="4.28515625" style="1" customWidth="1"/>
    <col min="69" max="16384" width="5.42578125" style="1"/>
  </cols>
  <sheetData>
    <row r="1" spans="1:57" x14ac:dyDescent="0.25">
      <c r="A1" s="32"/>
    </row>
    <row r="2" spans="1:57" ht="31.5" x14ac:dyDescent="0.25"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Q2" s="50" t="s">
        <v>50</v>
      </c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E2" s="46" t="s">
        <v>47</v>
      </c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</row>
    <row r="3" spans="1:57" x14ac:dyDescent="0.25">
      <c r="I3" s="14"/>
      <c r="AX3" s="61" t="s">
        <v>48</v>
      </c>
    </row>
    <row r="4" spans="1:57" x14ac:dyDescent="0.25">
      <c r="B4" s="4">
        <v>6</v>
      </c>
      <c r="AX4" s="61"/>
    </row>
    <row r="5" spans="1:57" x14ac:dyDescent="0.25">
      <c r="B5" s="4">
        <v>5.5</v>
      </c>
      <c r="E5" s="60" t="s">
        <v>15</v>
      </c>
      <c r="F5" s="60"/>
      <c r="G5" s="60"/>
      <c r="H5" s="60"/>
      <c r="I5" s="60"/>
      <c r="J5" s="60"/>
      <c r="L5" s="60" t="s">
        <v>16</v>
      </c>
      <c r="M5" s="60"/>
      <c r="N5" s="60"/>
      <c r="O5" s="60"/>
      <c r="P5" s="60"/>
      <c r="Q5" s="60"/>
      <c r="S5" s="60" t="s">
        <v>17</v>
      </c>
      <c r="T5" s="60"/>
      <c r="U5" s="60"/>
      <c r="V5" s="60"/>
      <c r="W5" s="60"/>
      <c r="X5" s="60"/>
      <c r="Z5" s="60" t="s">
        <v>18</v>
      </c>
      <c r="AA5" s="60"/>
      <c r="AB5" s="60"/>
      <c r="AC5" s="60"/>
      <c r="AD5" s="60"/>
      <c r="AE5" s="60"/>
      <c r="AG5" s="60" t="s">
        <v>19</v>
      </c>
      <c r="AH5" s="60"/>
      <c r="AI5" s="60"/>
      <c r="AJ5" s="60"/>
      <c r="AK5" s="60"/>
      <c r="AL5" s="60"/>
      <c r="AN5" s="60" t="s">
        <v>20</v>
      </c>
      <c r="AO5" s="60"/>
      <c r="AP5" s="60"/>
      <c r="AQ5" s="60"/>
      <c r="AR5" s="60"/>
      <c r="AS5" s="60"/>
      <c r="AX5" s="7" t="s">
        <v>46</v>
      </c>
    </row>
    <row r="6" spans="1:57" ht="15.75" thickBot="1" x14ac:dyDescent="0.3">
      <c r="B6" s="4">
        <v>5</v>
      </c>
    </row>
    <row r="7" spans="1:57" x14ac:dyDescent="0.25">
      <c r="B7" s="4">
        <v>4.5</v>
      </c>
      <c r="C7" s="53" t="s">
        <v>8</v>
      </c>
      <c r="D7" s="52" t="s">
        <v>0</v>
      </c>
      <c r="E7" s="16"/>
      <c r="F7" s="17"/>
      <c r="G7" s="18"/>
      <c r="H7" s="8"/>
      <c r="I7" s="8"/>
      <c r="J7" s="8"/>
      <c r="K7" s="8"/>
      <c r="L7" s="16"/>
      <c r="M7" s="17"/>
      <c r="N7" s="18"/>
      <c r="O7" s="8"/>
      <c r="P7" s="8"/>
      <c r="Q7" s="8"/>
      <c r="R7" s="8"/>
      <c r="S7" s="16"/>
      <c r="T7" s="17"/>
      <c r="U7" s="18"/>
      <c r="V7" s="8"/>
      <c r="W7" s="8"/>
      <c r="X7" s="8"/>
      <c r="Y7" s="8"/>
      <c r="Z7" s="16"/>
      <c r="AA7" s="17"/>
      <c r="AB7" s="18"/>
      <c r="AC7" s="8"/>
      <c r="AD7" s="8"/>
      <c r="AE7" s="8"/>
      <c r="AF7" s="8"/>
      <c r="AG7" s="16"/>
      <c r="AH7" s="17"/>
      <c r="AI7" s="18"/>
      <c r="AJ7" s="8"/>
      <c r="AK7" s="8"/>
      <c r="AL7" s="8"/>
      <c r="AM7" s="8"/>
      <c r="AN7" s="16"/>
      <c r="AO7" s="17"/>
      <c r="AP7" s="18"/>
      <c r="AQ7" s="8"/>
      <c r="AR7" s="8"/>
      <c r="AS7" s="8"/>
      <c r="AT7" s="8"/>
      <c r="AU7" s="8"/>
      <c r="AV7" s="9"/>
      <c r="AW7" s="9"/>
      <c r="AX7" s="8"/>
      <c r="AY7" s="4"/>
      <c r="AZ7" s="4"/>
      <c r="BA7" s="4"/>
      <c r="BB7" s="4"/>
      <c r="BC7" s="4"/>
      <c r="BD7" s="4"/>
      <c r="BE7" s="4"/>
    </row>
    <row r="8" spans="1:57" ht="15.75" thickBot="1" x14ac:dyDescent="0.3">
      <c r="B8" s="4">
        <v>4</v>
      </c>
      <c r="C8" s="53"/>
      <c r="D8" s="52"/>
      <c r="E8" s="19"/>
      <c r="F8" s="20"/>
      <c r="G8" s="21"/>
      <c r="H8" s="8"/>
      <c r="I8" s="7" t="str">
        <f>IF(COUNT(E7:G8)=0,"",MROUND(AVERAGE(E7:G8),0.5))</f>
        <v/>
      </c>
      <c r="J8" s="36"/>
      <c r="K8" s="8"/>
      <c r="L8" s="19"/>
      <c r="M8" s="20"/>
      <c r="N8" s="21"/>
      <c r="O8" s="8"/>
      <c r="P8" s="7" t="str">
        <f>IF(COUNT(L7:N8)=0,"",MROUND(AVERAGE(L7:N8),0.5))</f>
        <v/>
      </c>
      <c r="Q8" s="36"/>
      <c r="R8" s="8"/>
      <c r="S8" s="19"/>
      <c r="T8" s="20"/>
      <c r="U8" s="21"/>
      <c r="V8" s="8"/>
      <c r="W8" s="7" t="str">
        <f>IF(COUNT(S7:U8)=0,"",MROUND(AVERAGE(S7:U8),0.5))</f>
        <v/>
      </c>
      <c r="X8" s="36"/>
      <c r="Y8" s="8"/>
      <c r="Z8" s="19"/>
      <c r="AA8" s="20"/>
      <c r="AB8" s="21"/>
      <c r="AC8" s="8"/>
      <c r="AD8" s="7" t="str">
        <f>IF(COUNT(Z7:AB8)=0,"",MROUND(AVERAGE(Z7:AB8),0.5))</f>
        <v/>
      </c>
      <c r="AE8" s="36"/>
      <c r="AF8" s="8"/>
      <c r="AG8" s="19"/>
      <c r="AH8" s="20"/>
      <c r="AI8" s="21"/>
      <c r="AJ8" s="8"/>
      <c r="AK8" s="7" t="str">
        <f>IF(COUNT(AG7:AI8)=0,"",MROUND(AVERAGE(AG7:AI8),0.5))</f>
        <v/>
      </c>
      <c r="AL8" s="36"/>
      <c r="AM8" s="8"/>
      <c r="AN8" s="19"/>
      <c r="AO8" s="20"/>
      <c r="AP8" s="21"/>
      <c r="AQ8" s="8"/>
      <c r="AR8" s="7" t="str">
        <f>IF(COUNT(AN7:AP8)=0,"",MROUND(AVERAGE(AN7:AP8),0.5))</f>
        <v/>
      </c>
      <c r="AS8" s="36"/>
      <c r="AT8" s="8"/>
      <c r="AU8" s="8"/>
      <c r="AV8" s="62" t="s">
        <v>0</v>
      </c>
      <c r="AW8" s="63"/>
      <c r="AX8" s="7" t="str">
        <f>IF(COUNT(I8,P8,W8,AD8,AK8,AR8)=0,"",MROUND(AVERAGE(I8,P8,W8,AD8,AK8,AR8),0.5))</f>
        <v/>
      </c>
      <c r="AY8" s="4"/>
      <c r="AZ8" s="4"/>
      <c r="BA8" s="4"/>
      <c r="BB8" s="4"/>
      <c r="BC8" s="4"/>
      <c r="BD8" s="4"/>
      <c r="BE8" s="4"/>
    </row>
    <row r="9" spans="1:57" ht="15.75" thickBot="1" x14ac:dyDescent="0.3">
      <c r="B9" s="4">
        <v>3.5</v>
      </c>
      <c r="C9" s="5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13"/>
      <c r="AW9" s="13"/>
      <c r="AX9" s="4"/>
      <c r="AY9" s="4"/>
      <c r="AZ9" s="4"/>
      <c r="BA9" s="4"/>
      <c r="BB9" s="4"/>
      <c r="BC9" s="4"/>
      <c r="BD9" s="4"/>
      <c r="BE9" s="4"/>
    </row>
    <row r="10" spans="1:57" x14ac:dyDescent="0.25">
      <c r="B10" s="4">
        <v>3</v>
      </c>
      <c r="C10" s="53"/>
      <c r="D10" s="52" t="s">
        <v>1</v>
      </c>
      <c r="E10" s="16"/>
      <c r="F10" s="17"/>
      <c r="G10" s="18"/>
      <c r="H10" s="8"/>
      <c r="I10" s="8"/>
      <c r="J10" s="8"/>
      <c r="K10" s="8"/>
      <c r="L10" s="16"/>
      <c r="M10" s="17"/>
      <c r="N10" s="18"/>
      <c r="O10" s="8"/>
      <c r="P10" s="8"/>
      <c r="Q10" s="8"/>
      <c r="R10" s="8"/>
      <c r="S10" s="16"/>
      <c r="T10" s="17"/>
      <c r="U10" s="18"/>
      <c r="V10" s="8"/>
      <c r="W10" s="8"/>
      <c r="X10" s="8"/>
      <c r="Y10" s="8"/>
      <c r="Z10" s="16"/>
      <c r="AA10" s="17"/>
      <c r="AB10" s="18"/>
      <c r="AC10" s="8"/>
      <c r="AD10" s="8"/>
      <c r="AE10" s="8"/>
      <c r="AF10" s="8"/>
      <c r="AG10" s="16"/>
      <c r="AH10" s="17"/>
      <c r="AI10" s="18"/>
      <c r="AJ10" s="8"/>
      <c r="AK10" s="8"/>
      <c r="AL10" s="8"/>
      <c r="AM10" s="8"/>
      <c r="AN10" s="16"/>
      <c r="AO10" s="17"/>
      <c r="AP10" s="18"/>
      <c r="AQ10" s="8"/>
      <c r="AR10" s="8"/>
      <c r="AS10" s="8"/>
      <c r="AT10" s="8"/>
      <c r="AU10" s="8"/>
      <c r="AV10" s="27"/>
      <c r="AW10" s="27"/>
      <c r="AX10" s="8"/>
      <c r="AY10" s="4"/>
      <c r="AZ10" s="4"/>
      <c r="BA10" s="4"/>
      <c r="BB10" s="4"/>
      <c r="BC10" s="4"/>
      <c r="BD10" s="4"/>
      <c r="BE10" s="4"/>
    </row>
    <row r="11" spans="1:57" ht="15.75" thickBot="1" x14ac:dyDescent="0.3">
      <c r="B11" s="4">
        <v>2.5</v>
      </c>
      <c r="C11" s="53"/>
      <c r="D11" s="52"/>
      <c r="E11" s="19"/>
      <c r="F11" s="20"/>
      <c r="G11" s="21"/>
      <c r="H11" s="8"/>
      <c r="I11" s="7" t="str">
        <f>IF(COUNT(E10:G11)=0,"",MROUND(AVERAGE(E10:G11),0.5))</f>
        <v/>
      </c>
      <c r="J11" s="36"/>
      <c r="K11" s="8"/>
      <c r="L11" s="19"/>
      <c r="M11" s="20"/>
      <c r="N11" s="21"/>
      <c r="O11" s="8"/>
      <c r="P11" s="7" t="str">
        <f>IF(COUNT(L10:N11)=0,"",MROUND(AVERAGE(L10:N11),0.5))</f>
        <v/>
      </c>
      <c r="Q11" s="36"/>
      <c r="R11" s="8"/>
      <c r="S11" s="19"/>
      <c r="T11" s="20"/>
      <c r="U11" s="21"/>
      <c r="V11" s="8"/>
      <c r="W11" s="7" t="str">
        <f>IF(COUNT(S10:U11)=0,"",MROUND(AVERAGE(S10:U11),0.5))</f>
        <v/>
      </c>
      <c r="X11" s="36"/>
      <c r="Y11" s="8"/>
      <c r="Z11" s="19"/>
      <c r="AA11" s="20"/>
      <c r="AB11" s="21"/>
      <c r="AC11" s="8"/>
      <c r="AD11" s="7" t="str">
        <f>IF(COUNT(Z10:AB11)=0,"",MROUND(AVERAGE(Z10:AB11),0.5))</f>
        <v/>
      </c>
      <c r="AE11" s="36"/>
      <c r="AF11" s="8"/>
      <c r="AG11" s="19"/>
      <c r="AH11" s="20"/>
      <c r="AI11" s="21"/>
      <c r="AJ11" s="8"/>
      <c r="AK11" s="7" t="str">
        <f>IF(COUNT(AG10:AI11)=0,"",MROUND(AVERAGE(AG10:AI11),0.5))</f>
        <v/>
      </c>
      <c r="AL11" s="36"/>
      <c r="AM11" s="8"/>
      <c r="AN11" s="19"/>
      <c r="AO11" s="20"/>
      <c r="AP11" s="21"/>
      <c r="AQ11" s="8"/>
      <c r="AR11" s="7" t="str">
        <f>IF(COUNT(AN10:AP11)=0,"",MROUND(AVERAGE(AN10:AP11),0.5))</f>
        <v/>
      </c>
      <c r="AS11" s="36"/>
      <c r="AT11" s="8"/>
      <c r="AU11" s="8"/>
      <c r="AV11" s="62" t="s">
        <v>1</v>
      </c>
      <c r="AW11" s="63"/>
      <c r="AX11" s="7" t="str">
        <f>IF(COUNT(I11,P11,W11,AD11,AK11,AR11)=0,"",MROUND(AVERAGE(I11,P11,W11,AD11,AK11,AR11),0.5))</f>
        <v/>
      </c>
      <c r="AY11" s="4"/>
      <c r="AZ11" s="4"/>
      <c r="BA11" s="4"/>
      <c r="BB11" s="4"/>
      <c r="BC11" s="4"/>
      <c r="BD11" s="4"/>
      <c r="BE11" s="4"/>
    </row>
    <row r="12" spans="1:57" ht="15.75" thickBot="1" x14ac:dyDescent="0.3">
      <c r="B12" s="4">
        <v>2</v>
      </c>
      <c r="C12" s="5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13"/>
      <c r="AW12" s="13"/>
      <c r="AX12" s="4"/>
      <c r="AY12" s="4"/>
      <c r="AZ12" s="4"/>
      <c r="BA12" s="4"/>
      <c r="BB12" s="4"/>
      <c r="BC12" s="4"/>
      <c r="BD12" s="4"/>
      <c r="BE12" s="4"/>
    </row>
    <row r="13" spans="1:57" x14ac:dyDescent="0.25">
      <c r="B13" s="4">
        <v>1.5</v>
      </c>
      <c r="C13" s="53"/>
      <c r="D13" s="52" t="s">
        <v>2</v>
      </c>
      <c r="E13" s="16"/>
      <c r="F13" s="17"/>
      <c r="G13" s="18"/>
      <c r="H13" s="8"/>
      <c r="I13" s="8"/>
      <c r="J13" s="8"/>
      <c r="K13" s="8"/>
      <c r="L13" s="16"/>
      <c r="M13" s="17"/>
      <c r="N13" s="18"/>
      <c r="O13" s="8"/>
      <c r="P13" s="8"/>
      <c r="Q13" s="8"/>
      <c r="R13" s="8"/>
      <c r="S13" s="16"/>
      <c r="T13" s="17"/>
      <c r="U13" s="18"/>
      <c r="V13" s="8"/>
      <c r="W13" s="8"/>
      <c r="X13" s="8"/>
      <c r="Y13" s="8"/>
      <c r="Z13" s="16"/>
      <c r="AA13" s="17"/>
      <c r="AB13" s="18"/>
      <c r="AC13" s="8"/>
      <c r="AD13" s="8"/>
      <c r="AE13" s="8"/>
      <c r="AF13" s="8"/>
      <c r="AG13" s="16"/>
      <c r="AH13" s="17"/>
      <c r="AI13" s="18"/>
      <c r="AJ13" s="8"/>
      <c r="AK13" s="8"/>
      <c r="AL13" s="8"/>
      <c r="AM13" s="8"/>
      <c r="AN13" s="16"/>
      <c r="AO13" s="17"/>
      <c r="AP13" s="18"/>
      <c r="AQ13" s="8"/>
      <c r="AR13" s="8"/>
      <c r="AS13" s="8"/>
      <c r="AT13" s="8"/>
      <c r="AU13" s="8"/>
      <c r="AV13" s="27"/>
      <c r="AW13" s="27"/>
      <c r="AX13" s="8"/>
      <c r="AY13" s="4"/>
      <c r="AZ13" s="4"/>
      <c r="BA13" s="4"/>
      <c r="BB13" s="4"/>
      <c r="BC13" s="4"/>
      <c r="BD13" s="4"/>
      <c r="BE13" s="4"/>
    </row>
    <row r="14" spans="1:57" ht="15.75" thickBot="1" x14ac:dyDescent="0.3">
      <c r="B14" s="4">
        <v>1</v>
      </c>
      <c r="C14" s="53"/>
      <c r="D14" s="52"/>
      <c r="E14" s="19"/>
      <c r="F14" s="20"/>
      <c r="G14" s="21"/>
      <c r="H14" s="8"/>
      <c r="I14" s="7" t="str">
        <f>IF(COUNT(E13:G14)=0,"",MROUND(AVERAGE(E13:G14),0.5))</f>
        <v/>
      </c>
      <c r="J14" s="36"/>
      <c r="K14" s="8"/>
      <c r="L14" s="19"/>
      <c r="M14" s="20"/>
      <c r="N14" s="21"/>
      <c r="O14" s="8"/>
      <c r="P14" s="7" t="str">
        <f>IF(COUNT(L13:N14)=0,"",MROUND(AVERAGE(L13:N14),0.5))</f>
        <v/>
      </c>
      <c r="Q14" s="36"/>
      <c r="R14" s="8"/>
      <c r="S14" s="19"/>
      <c r="T14" s="20"/>
      <c r="U14" s="21"/>
      <c r="V14" s="8"/>
      <c r="W14" s="7" t="str">
        <f>IF(COUNT(S13:U14)=0,"",MROUND(AVERAGE(S13:U14),0.5))</f>
        <v/>
      </c>
      <c r="X14" s="36"/>
      <c r="Y14" s="8"/>
      <c r="Z14" s="19"/>
      <c r="AA14" s="20"/>
      <c r="AB14" s="21"/>
      <c r="AC14" s="8"/>
      <c r="AD14" s="7" t="str">
        <f>IF(COUNT(Z13:AB14)=0,"",MROUND(AVERAGE(Z13:AB14),0.5))</f>
        <v/>
      </c>
      <c r="AE14" s="36"/>
      <c r="AF14" s="8"/>
      <c r="AG14" s="19"/>
      <c r="AH14" s="20"/>
      <c r="AI14" s="21"/>
      <c r="AJ14" s="8"/>
      <c r="AK14" s="7" t="str">
        <f>IF(COUNT(AG13:AI14)=0,"",MROUND(AVERAGE(AG13:AI14),0.5))</f>
        <v/>
      </c>
      <c r="AL14" s="36"/>
      <c r="AM14" s="8"/>
      <c r="AN14" s="19"/>
      <c r="AO14" s="20"/>
      <c r="AP14" s="21"/>
      <c r="AQ14" s="8"/>
      <c r="AR14" s="7" t="str">
        <f>IF(COUNT(AN13:AP14)=0,"",MROUND(AVERAGE(AN13:AP14),0.5))</f>
        <v/>
      </c>
      <c r="AS14" s="36"/>
      <c r="AT14" s="8"/>
      <c r="AU14" s="8"/>
      <c r="AV14" s="62" t="s">
        <v>2</v>
      </c>
      <c r="AW14" s="63"/>
      <c r="AX14" s="7" t="str">
        <f>IF(COUNT(I14,P14,W14,AD14,AK14,AR14)=0,"",MROUND(AVERAGE(I14,P14,W14,AD14,AK14,AR14),0.5))</f>
        <v/>
      </c>
      <c r="AY14" s="4"/>
      <c r="AZ14" s="4"/>
      <c r="BA14" s="4"/>
      <c r="BB14" s="4"/>
      <c r="BC14" s="4"/>
      <c r="BD14" s="4"/>
      <c r="BE14" s="4"/>
    </row>
    <row r="15" spans="1:57" ht="15.75" thickBot="1" x14ac:dyDescent="0.3">
      <c r="B15" s="1" t="s">
        <v>42</v>
      </c>
      <c r="C15" s="5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13"/>
      <c r="AW15" s="13"/>
      <c r="AX15" s="4"/>
      <c r="AY15" s="4"/>
      <c r="AZ15" s="4"/>
      <c r="BA15" s="4"/>
      <c r="BB15" s="4"/>
      <c r="BC15" s="4"/>
      <c r="BD15" s="4"/>
      <c r="BE15" s="4"/>
    </row>
    <row r="16" spans="1:57" x14ac:dyDescent="0.25">
      <c r="B16" s="1" t="s">
        <v>41</v>
      </c>
      <c r="C16" s="53"/>
      <c r="D16" s="52" t="s">
        <v>3</v>
      </c>
      <c r="E16" s="16"/>
      <c r="F16" s="17"/>
      <c r="G16" s="18"/>
      <c r="H16" s="8"/>
      <c r="I16" s="8"/>
      <c r="J16" s="8"/>
      <c r="K16" s="8"/>
      <c r="L16" s="16"/>
      <c r="M16" s="17"/>
      <c r="N16" s="18"/>
      <c r="O16" s="8"/>
      <c r="P16" s="8"/>
      <c r="Q16" s="8"/>
      <c r="R16" s="8"/>
      <c r="S16" s="16"/>
      <c r="T16" s="17"/>
      <c r="U16" s="18"/>
      <c r="V16" s="8"/>
      <c r="W16" s="8"/>
      <c r="X16" s="8"/>
      <c r="Y16" s="8"/>
      <c r="Z16" s="16"/>
      <c r="AA16" s="17"/>
      <c r="AB16" s="18"/>
      <c r="AC16" s="8"/>
      <c r="AD16" s="8"/>
      <c r="AE16" s="8"/>
      <c r="AF16" s="8"/>
      <c r="AG16" s="16"/>
      <c r="AH16" s="17"/>
      <c r="AI16" s="18"/>
      <c r="AJ16" s="8"/>
      <c r="AK16" s="8"/>
      <c r="AL16" s="8"/>
      <c r="AM16" s="8"/>
      <c r="AN16" s="16"/>
      <c r="AO16" s="17"/>
      <c r="AP16" s="18"/>
      <c r="AQ16" s="8"/>
      <c r="AR16" s="8"/>
      <c r="AS16" s="8"/>
      <c r="AT16" s="8"/>
      <c r="AU16" s="8"/>
      <c r="AV16" s="27"/>
      <c r="AW16" s="27"/>
      <c r="AX16" s="8"/>
      <c r="AY16" s="4"/>
      <c r="AZ16" s="4"/>
      <c r="BA16" s="4"/>
      <c r="BB16" s="4"/>
      <c r="BC16" s="4"/>
      <c r="BD16" s="4"/>
      <c r="BE16" s="4"/>
    </row>
    <row r="17" spans="2:57" ht="15.75" thickBot="1" x14ac:dyDescent="0.3">
      <c r="B17" s="1" t="s">
        <v>43</v>
      </c>
      <c r="C17" s="53"/>
      <c r="D17" s="52"/>
      <c r="E17" s="19"/>
      <c r="F17" s="20"/>
      <c r="G17" s="21"/>
      <c r="H17" s="8"/>
      <c r="I17" s="7" t="str">
        <f>IF(COUNT(E16:G17)=0,"",MROUND(AVERAGE(E16:G17),0.5))</f>
        <v/>
      </c>
      <c r="J17" s="22"/>
      <c r="K17" s="8"/>
      <c r="L17" s="19"/>
      <c r="M17" s="20"/>
      <c r="N17" s="21"/>
      <c r="O17" s="8"/>
      <c r="P17" s="7" t="str">
        <f>IF(COUNT(L16:N17)=0,"",MROUND(AVERAGE(L16:N17),0.5))</f>
        <v/>
      </c>
      <c r="Q17" s="22"/>
      <c r="R17" s="8"/>
      <c r="S17" s="19"/>
      <c r="T17" s="20"/>
      <c r="U17" s="21"/>
      <c r="V17" s="8"/>
      <c r="W17" s="7" t="str">
        <f>IF(COUNT(S16:U17)=0,"",MROUND(AVERAGE(S16:U17),0.5))</f>
        <v/>
      </c>
      <c r="X17" s="22"/>
      <c r="Y17" s="8"/>
      <c r="Z17" s="19"/>
      <c r="AA17" s="20"/>
      <c r="AB17" s="21"/>
      <c r="AC17" s="8"/>
      <c r="AD17" s="7" t="str">
        <f>IF(COUNT(Z16:AB17)=0,"",MROUND(AVERAGE(Z16:AB17),0.5))</f>
        <v/>
      </c>
      <c r="AE17" s="22"/>
      <c r="AF17" s="8"/>
      <c r="AG17" s="19"/>
      <c r="AH17" s="20"/>
      <c r="AI17" s="21"/>
      <c r="AJ17" s="8"/>
      <c r="AK17" s="7" t="str">
        <f>IF(COUNT(AG16:AI17)=0,"",MROUND(AVERAGE(AG16:AI17),0.5))</f>
        <v/>
      </c>
      <c r="AL17" s="22"/>
      <c r="AM17" s="8"/>
      <c r="AN17" s="19"/>
      <c r="AO17" s="20"/>
      <c r="AP17" s="21"/>
      <c r="AQ17" s="8"/>
      <c r="AR17" s="7" t="str">
        <f>IF(COUNT(AN16:AP17)=0,"",MROUND(AVERAGE(AN16:AP17),0.5))</f>
        <v/>
      </c>
      <c r="AS17" s="22"/>
      <c r="AT17" s="8"/>
      <c r="AU17" s="8"/>
      <c r="AV17" s="62" t="s">
        <v>3</v>
      </c>
      <c r="AW17" s="63"/>
      <c r="AX17" s="7" t="str">
        <f>IF(COUNT(I17,P17,W17,AD17,AK17,AR17)=0,"",MROUND(AVERAGE(I17,P17,W17,AD17,AK17,AR17),0.5))</f>
        <v/>
      </c>
      <c r="AY17" s="4"/>
      <c r="AZ17" s="4"/>
      <c r="BA17" s="4"/>
      <c r="BB17" s="4"/>
      <c r="BC17" s="4"/>
      <c r="BD17" s="4"/>
      <c r="BE17" s="4"/>
    </row>
    <row r="18" spans="2:57" ht="15.75" thickBot="1" x14ac:dyDescent="0.3">
      <c r="C18" s="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13"/>
      <c r="AW18" s="13"/>
      <c r="AX18" s="4"/>
      <c r="AY18" s="4"/>
      <c r="AZ18" s="4"/>
      <c r="BA18" s="4"/>
      <c r="BB18" s="4"/>
      <c r="BC18" s="4"/>
      <c r="BD18" s="4"/>
      <c r="BE18" s="4"/>
    </row>
    <row r="19" spans="2:57" x14ac:dyDescent="0.25">
      <c r="C19" s="53" t="s">
        <v>6</v>
      </c>
      <c r="D19" s="65" t="s">
        <v>44</v>
      </c>
      <c r="E19" s="16"/>
      <c r="F19" s="17"/>
      <c r="G19" s="18"/>
      <c r="H19" s="8"/>
      <c r="I19" s="8"/>
      <c r="J19" s="8"/>
      <c r="K19" s="8"/>
      <c r="L19" s="16"/>
      <c r="M19" s="17"/>
      <c r="N19" s="18"/>
      <c r="O19" s="8"/>
      <c r="P19" s="8"/>
      <c r="Q19" s="8"/>
      <c r="R19" s="8"/>
      <c r="S19" s="16"/>
      <c r="T19" s="17"/>
      <c r="U19" s="18"/>
      <c r="V19" s="8"/>
      <c r="W19" s="8"/>
      <c r="X19" s="8"/>
      <c r="Y19" s="8"/>
      <c r="Z19" s="16"/>
      <c r="AA19" s="17"/>
      <c r="AB19" s="18"/>
      <c r="AC19" s="8"/>
      <c r="AD19" s="8"/>
      <c r="AE19" s="8"/>
      <c r="AF19" s="8"/>
      <c r="AG19" s="16"/>
      <c r="AH19" s="17"/>
      <c r="AI19" s="18"/>
      <c r="AJ19" s="8"/>
      <c r="AK19" s="8"/>
      <c r="AL19" s="8"/>
      <c r="AM19" s="8"/>
      <c r="AN19" s="16"/>
      <c r="AO19" s="17"/>
      <c r="AP19" s="18"/>
      <c r="AQ19" s="8"/>
      <c r="AR19" s="8"/>
      <c r="AS19" s="8"/>
      <c r="AT19" s="8"/>
      <c r="AU19" s="8"/>
      <c r="AV19" s="27"/>
      <c r="AW19" s="27"/>
      <c r="AX19" s="8"/>
      <c r="AY19" s="4"/>
      <c r="AZ19" s="4"/>
      <c r="BA19" s="4"/>
      <c r="BB19" s="4"/>
      <c r="BC19" s="4"/>
      <c r="BD19" s="4"/>
      <c r="BE19" s="4"/>
    </row>
    <row r="20" spans="2:57" ht="15.75" thickBot="1" x14ac:dyDescent="0.3">
      <c r="C20" s="53"/>
      <c r="D20" s="52"/>
      <c r="E20" s="19"/>
      <c r="F20" s="20"/>
      <c r="G20" s="21"/>
      <c r="H20" s="8"/>
      <c r="I20" s="7" t="str">
        <f>IF(COUNT(E19:G20)=0,"",MROUND(AVERAGE(E19:G20),0.5))</f>
        <v/>
      </c>
      <c r="J20" s="9"/>
      <c r="K20" s="8"/>
      <c r="L20" s="19"/>
      <c r="M20" s="20"/>
      <c r="N20" s="21"/>
      <c r="O20" s="8"/>
      <c r="P20" s="7" t="str">
        <f>IF(COUNT(L19:N20)=0,"",MROUND(AVERAGE(L19:N20),0.5))</f>
        <v/>
      </c>
      <c r="Q20" s="9"/>
      <c r="R20" s="8"/>
      <c r="S20" s="19"/>
      <c r="T20" s="20"/>
      <c r="U20" s="21"/>
      <c r="V20" s="8"/>
      <c r="W20" s="7" t="str">
        <f>IF(COUNT(S19:U20)=0,"",MROUND(AVERAGE(S19:U20),0.5))</f>
        <v/>
      </c>
      <c r="X20" s="9"/>
      <c r="Y20" s="8"/>
      <c r="Z20" s="19"/>
      <c r="AA20" s="20"/>
      <c r="AB20" s="21"/>
      <c r="AC20" s="8"/>
      <c r="AD20" s="7" t="str">
        <f>IF(COUNT(Z19:AB20)=0,"",MROUND(AVERAGE(Z19:AB20),0.5))</f>
        <v/>
      </c>
      <c r="AE20" s="9"/>
      <c r="AF20" s="8"/>
      <c r="AG20" s="19"/>
      <c r="AH20" s="20"/>
      <c r="AI20" s="21"/>
      <c r="AJ20" s="8"/>
      <c r="AK20" s="7" t="str">
        <f>IF(COUNT(AG19:AI20)=0,"",MROUND(AVERAGE(AG19:AI20),0.5))</f>
        <v/>
      </c>
      <c r="AL20" s="9"/>
      <c r="AM20" s="8"/>
      <c r="AN20" s="19"/>
      <c r="AO20" s="20"/>
      <c r="AP20" s="21"/>
      <c r="AQ20" s="8"/>
      <c r="AR20" s="7" t="str">
        <f>IF(COUNT(AN19:AP20)=0,"",MROUND(AVERAGE(AN19:AP20),0.5))</f>
        <v/>
      </c>
      <c r="AS20" s="9"/>
      <c r="AT20" s="8"/>
      <c r="AU20" s="8"/>
      <c r="AV20" s="62" t="s">
        <v>44</v>
      </c>
      <c r="AW20" s="63"/>
      <c r="AX20" s="7" t="str">
        <f>IF(COUNT(I20,P20,W20,AD20,AK20,AR20)=0,"",MROUND(AVERAGE(I20,P20,W20,AD20,AK20,AR20),0.5))</f>
        <v/>
      </c>
      <c r="AY20" s="4"/>
      <c r="AZ20" s="4"/>
      <c r="BA20" s="4"/>
      <c r="BB20" s="4"/>
      <c r="BC20" s="4"/>
      <c r="BD20" s="4"/>
      <c r="BE20" s="4"/>
    </row>
    <row r="21" spans="2:57" ht="15.75" thickBot="1" x14ac:dyDescent="0.3">
      <c r="C21" s="53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 s="4"/>
      <c r="AZ21" s="4"/>
      <c r="BA21" s="4"/>
      <c r="BB21" s="4"/>
      <c r="BC21" s="4"/>
      <c r="BD21" s="4"/>
      <c r="BE21" s="4"/>
    </row>
    <row r="22" spans="2:57" x14ac:dyDescent="0.25">
      <c r="C22" s="53"/>
      <c r="D22" s="52" t="s">
        <v>4</v>
      </c>
      <c r="E22" s="16"/>
      <c r="F22" s="17"/>
      <c r="G22" s="18"/>
      <c r="H22" s="8"/>
      <c r="I22" s="8"/>
      <c r="J22" s="8"/>
      <c r="K22" s="8"/>
      <c r="L22" s="16"/>
      <c r="M22" s="17"/>
      <c r="N22" s="18"/>
      <c r="O22" s="8"/>
      <c r="P22" s="8"/>
      <c r="Q22" s="8"/>
      <c r="R22" s="8"/>
      <c r="S22" s="16"/>
      <c r="T22" s="17"/>
      <c r="U22" s="18"/>
      <c r="V22" s="8"/>
      <c r="W22" s="8"/>
      <c r="X22" s="8"/>
      <c r="Y22" s="8"/>
      <c r="Z22" s="16"/>
      <c r="AA22" s="17"/>
      <c r="AB22" s="18"/>
      <c r="AC22" s="8"/>
      <c r="AD22" s="8"/>
      <c r="AE22" s="8"/>
      <c r="AF22" s="8"/>
      <c r="AG22" s="16"/>
      <c r="AH22" s="17"/>
      <c r="AI22" s="18"/>
      <c r="AJ22" s="8"/>
      <c r="AK22" s="8"/>
      <c r="AL22" s="8"/>
      <c r="AM22" s="8"/>
      <c r="AN22" s="16"/>
      <c r="AO22" s="17"/>
      <c r="AP22" s="18"/>
      <c r="AQ22" s="8"/>
      <c r="AR22" s="8"/>
      <c r="AS22" s="8"/>
      <c r="AT22" s="8"/>
      <c r="AU22" s="8"/>
      <c r="AV22" s="27"/>
      <c r="AW22" s="27"/>
      <c r="AX22" s="8"/>
      <c r="AY22" s="4"/>
      <c r="AZ22" s="4"/>
      <c r="BA22" s="4"/>
      <c r="BB22" s="4"/>
      <c r="BC22" s="4"/>
      <c r="BD22" s="4"/>
      <c r="BE22" s="4"/>
    </row>
    <row r="23" spans="2:57" ht="15.75" thickBot="1" x14ac:dyDescent="0.3">
      <c r="C23" s="53"/>
      <c r="D23" s="52"/>
      <c r="E23" s="19"/>
      <c r="F23" s="20"/>
      <c r="G23" s="21"/>
      <c r="H23" s="8"/>
      <c r="I23" s="7" t="str">
        <f>IF(COUNT(E22:G23)=0,"",MROUND(AVERAGE(E22:G23),0.5))</f>
        <v/>
      </c>
      <c r="J23" s="22"/>
      <c r="K23" s="8"/>
      <c r="L23" s="19"/>
      <c r="M23" s="20"/>
      <c r="N23" s="21"/>
      <c r="O23" s="8"/>
      <c r="P23" s="7" t="str">
        <f>IF(COUNT(L22:N23)=0,"",MROUND(AVERAGE(L22:N23),0.5))</f>
        <v/>
      </c>
      <c r="Q23" s="22"/>
      <c r="R23" s="8"/>
      <c r="S23" s="19"/>
      <c r="T23" s="20"/>
      <c r="U23" s="21"/>
      <c r="V23" s="8"/>
      <c r="W23" s="7" t="str">
        <f>IF(COUNT(S22:U23)=0,"",MROUND(AVERAGE(S22:U23),0.5))</f>
        <v/>
      </c>
      <c r="X23" s="22"/>
      <c r="Y23" s="8"/>
      <c r="Z23" s="19"/>
      <c r="AA23" s="20"/>
      <c r="AB23" s="21"/>
      <c r="AC23" s="8"/>
      <c r="AD23" s="7" t="str">
        <f>IF(COUNT(Z22:AB23)=0,"",MROUND(AVERAGE(Z22:AB23),0.5))</f>
        <v/>
      </c>
      <c r="AE23" s="22"/>
      <c r="AF23" s="8"/>
      <c r="AG23" s="19"/>
      <c r="AH23" s="20"/>
      <c r="AI23" s="21"/>
      <c r="AJ23" s="8"/>
      <c r="AK23" s="7" t="str">
        <f>IF(COUNT(AG22:AI23)=0,"",MROUND(AVERAGE(AG22:AI23),0.5))</f>
        <v/>
      </c>
      <c r="AL23" s="22"/>
      <c r="AM23" s="8"/>
      <c r="AN23" s="19"/>
      <c r="AO23" s="20"/>
      <c r="AP23" s="21"/>
      <c r="AQ23" s="8"/>
      <c r="AR23" s="7" t="str">
        <f>IF(COUNT(AN22:AP23)=0,"",MROUND(AVERAGE(AN22:AP23),0.5))</f>
        <v/>
      </c>
      <c r="AS23" s="22"/>
      <c r="AT23" s="8"/>
      <c r="AU23" s="8"/>
      <c r="AV23" s="62" t="s">
        <v>4</v>
      </c>
      <c r="AW23" s="63"/>
      <c r="AX23" s="7" t="str">
        <f>IF(COUNT(I23,P23,W23,AD23,AK23,AR23)=0,"",MROUND(AVERAGE(I23,P23,W23,AD23,AK23,AR23),0.5))</f>
        <v/>
      </c>
      <c r="AY23" s="4"/>
      <c r="AZ23" s="4"/>
      <c r="BA23" s="4"/>
      <c r="BB23" s="4"/>
      <c r="BC23" s="4"/>
      <c r="BD23" s="4"/>
      <c r="BE23" s="4"/>
    </row>
    <row r="24" spans="2:57" ht="15.75" thickBot="1" x14ac:dyDescent="0.3">
      <c r="C24" s="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13"/>
      <c r="AW24" s="13"/>
      <c r="AX24" s="4"/>
      <c r="AY24" s="4"/>
      <c r="AZ24" s="4"/>
      <c r="BA24" s="4"/>
      <c r="BB24" s="4"/>
      <c r="BC24" s="4"/>
      <c r="BD24" s="4"/>
      <c r="BE24" s="4"/>
    </row>
    <row r="25" spans="2:57" x14ac:dyDescent="0.25">
      <c r="C25" s="53" t="s">
        <v>9</v>
      </c>
      <c r="D25" s="52" t="s">
        <v>5</v>
      </c>
      <c r="E25" s="16"/>
      <c r="F25" s="17"/>
      <c r="G25" s="18"/>
      <c r="H25" s="8"/>
      <c r="I25" s="8"/>
      <c r="J25" s="8"/>
      <c r="K25" s="8"/>
      <c r="L25" s="16"/>
      <c r="M25" s="17"/>
      <c r="N25" s="18"/>
      <c r="O25" s="8"/>
      <c r="P25" s="8"/>
      <c r="Q25" s="8"/>
      <c r="R25" s="8"/>
      <c r="S25" s="16"/>
      <c r="T25" s="17"/>
      <c r="U25" s="18"/>
      <c r="V25" s="8"/>
      <c r="W25" s="8"/>
      <c r="X25" s="8"/>
      <c r="Y25" s="8"/>
      <c r="Z25" s="16"/>
      <c r="AA25" s="17"/>
      <c r="AB25" s="18"/>
      <c r="AC25" s="8"/>
      <c r="AD25" s="8"/>
      <c r="AE25" s="8"/>
      <c r="AF25" s="8"/>
      <c r="AG25" s="16"/>
      <c r="AH25" s="17"/>
      <c r="AI25" s="18"/>
      <c r="AJ25" s="8"/>
      <c r="AK25" s="8"/>
      <c r="AL25" s="8"/>
      <c r="AM25" s="8"/>
      <c r="AN25" s="16"/>
      <c r="AO25" s="17"/>
      <c r="AP25" s="18"/>
      <c r="AQ25" s="8"/>
      <c r="AR25" s="8"/>
      <c r="AS25" s="8"/>
      <c r="AT25" s="8"/>
      <c r="AU25" s="8"/>
      <c r="AV25" s="27"/>
      <c r="AW25" s="27"/>
      <c r="AX25" s="8"/>
      <c r="AY25" s="4"/>
      <c r="AZ25" s="4"/>
      <c r="BA25" s="4"/>
      <c r="BB25" s="4"/>
      <c r="BC25" s="4"/>
      <c r="BD25" s="4"/>
      <c r="BE25" s="4"/>
    </row>
    <row r="26" spans="2:57" ht="15.75" thickBot="1" x14ac:dyDescent="0.3">
      <c r="C26" s="53"/>
      <c r="D26" s="52"/>
      <c r="E26" s="19"/>
      <c r="F26" s="20"/>
      <c r="G26" s="21"/>
      <c r="H26" s="8"/>
      <c r="I26" s="7" t="str">
        <f>IF(COUNT(E25:G26)=0,"",MROUND(AVERAGE(E25:G26),0.5))</f>
        <v/>
      </c>
      <c r="J26" s="22"/>
      <c r="K26" s="8"/>
      <c r="L26" s="19"/>
      <c r="M26" s="20"/>
      <c r="N26" s="21"/>
      <c r="O26" s="8"/>
      <c r="P26" s="7" t="str">
        <f>IF(COUNT(L25:N26)=0,"",MROUND(AVERAGE(L25:N26),0.5))</f>
        <v/>
      </c>
      <c r="Q26" s="22"/>
      <c r="R26" s="8"/>
      <c r="S26" s="19"/>
      <c r="T26" s="20"/>
      <c r="U26" s="21"/>
      <c r="V26" s="8"/>
      <c r="W26" s="7" t="str">
        <f>IF(COUNT(S25:U26)=0,"",MROUND(AVERAGE(S25:U26),0.5))</f>
        <v/>
      </c>
      <c r="X26" s="22"/>
      <c r="Y26" s="8"/>
      <c r="Z26" s="19"/>
      <c r="AA26" s="20"/>
      <c r="AB26" s="21"/>
      <c r="AC26" s="8"/>
      <c r="AD26" s="7" t="str">
        <f>IF(COUNT(Z25:AB26)=0,"",MROUND(AVERAGE(Z25:AB26),0.5))</f>
        <v/>
      </c>
      <c r="AE26" s="22"/>
      <c r="AF26" s="8"/>
      <c r="AG26" s="19"/>
      <c r="AH26" s="20"/>
      <c r="AI26" s="21"/>
      <c r="AJ26" s="8"/>
      <c r="AK26" s="7" t="str">
        <f>IF(COUNT(AG25:AI26)=0,"",MROUND(AVERAGE(AG25:AI26),0.5))</f>
        <v/>
      </c>
      <c r="AL26" s="22"/>
      <c r="AM26" s="8"/>
      <c r="AN26" s="19"/>
      <c r="AO26" s="20"/>
      <c r="AP26" s="21"/>
      <c r="AQ26" s="8"/>
      <c r="AR26" s="7" t="str">
        <f>IF(COUNT(AN25:AP26)=0,"",MROUND(AVERAGE(AN25:AP26),0.5))</f>
        <v/>
      </c>
      <c r="AS26" s="22"/>
      <c r="AT26" s="8"/>
      <c r="AU26" s="8"/>
      <c r="AV26" s="62" t="s">
        <v>5</v>
      </c>
      <c r="AW26" s="63"/>
      <c r="AX26" s="7" t="str">
        <f>IF(COUNT(I26,P26,W26,AD26,AK26,AR26)=0,"",MROUND(AVERAGE(I26,P26,W26,AD26,AK26,AR26),0.5))</f>
        <v/>
      </c>
      <c r="AY26" s="4"/>
      <c r="AZ26" s="4"/>
      <c r="BA26" s="4"/>
      <c r="BB26" s="4"/>
      <c r="BC26" s="4"/>
      <c r="BD26" s="4"/>
      <c r="BE26" s="4"/>
    </row>
    <row r="27" spans="2:57" ht="15.75" thickBot="1" x14ac:dyDescent="0.3">
      <c r="C27" s="5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13"/>
      <c r="AW27" s="13"/>
      <c r="AX27" s="4"/>
      <c r="AY27" s="4"/>
      <c r="AZ27" s="4"/>
      <c r="BA27" s="4"/>
      <c r="BB27" s="4"/>
      <c r="BC27" s="4"/>
      <c r="BD27" s="4"/>
      <c r="BE27" s="4"/>
    </row>
    <row r="28" spans="2:57" x14ac:dyDescent="0.25">
      <c r="C28" s="53"/>
      <c r="D28" s="66" t="str">
        <f>IF(Q2="Type économie","T&amp;E",IF(Q2="Type services","EEDR","Bcomp"))</f>
        <v>Bcomp</v>
      </c>
      <c r="E28" s="16"/>
      <c r="F28" s="17"/>
      <c r="G28" s="18"/>
      <c r="H28" s="8"/>
      <c r="I28" s="8"/>
      <c r="J28" s="8"/>
      <c r="K28" s="8"/>
      <c r="L28" s="16"/>
      <c r="M28" s="17"/>
      <c r="N28" s="18"/>
      <c r="O28" s="8"/>
      <c r="P28" s="8"/>
      <c r="Q28" s="8"/>
      <c r="R28" s="8"/>
      <c r="S28" s="16"/>
      <c r="T28" s="17"/>
      <c r="U28" s="18"/>
      <c r="V28" s="8"/>
      <c r="W28" s="8"/>
      <c r="X28" s="8"/>
      <c r="Y28" s="8"/>
      <c r="Z28" s="16"/>
      <c r="AA28" s="17"/>
      <c r="AB28" s="18"/>
      <c r="AC28" s="8"/>
      <c r="AD28" s="8"/>
      <c r="AE28" s="8"/>
      <c r="AF28" s="8"/>
      <c r="AG28" s="16"/>
      <c r="AH28" s="17"/>
      <c r="AI28" s="18"/>
      <c r="AJ28" s="8"/>
      <c r="AK28" s="8"/>
      <c r="AL28" s="8"/>
      <c r="AM28" s="8"/>
      <c r="AN28" s="16"/>
      <c r="AO28" s="17"/>
      <c r="AP28" s="18"/>
      <c r="AQ28" s="8"/>
      <c r="AR28" s="8"/>
      <c r="AS28" s="8"/>
      <c r="AT28" s="8"/>
      <c r="AU28" s="8"/>
      <c r="AV28" s="27"/>
      <c r="AW28" s="27"/>
      <c r="AX28" s="8"/>
      <c r="AY28" s="4"/>
      <c r="AZ28" s="4"/>
      <c r="BA28" s="4"/>
      <c r="BB28" s="4"/>
      <c r="BC28" s="4"/>
      <c r="BD28" s="4"/>
      <c r="BE28" s="4"/>
    </row>
    <row r="29" spans="2:57" ht="15.75" thickBot="1" x14ac:dyDescent="0.3">
      <c r="C29" s="53"/>
      <c r="D29" s="66"/>
      <c r="E29" s="19"/>
      <c r="F29" s="20"/>
      <c r="G29" s="21"/>
      <c r="H29" s="8"/>
      <c r="I29" s="7" t="str">
        <f>IF(COUNT(E28:G29)=0,"",MROUND(AVERAGE(E28:G29),0.5))</f>
        <v/>
      </c>
      <c r="J29" s="22"/>
      <c r="K29" s="8"/>
      <c r="L29" s="19"/>
      <c r="M29" s="20"/>
      <c r="N29" s="21"/>
      <c r="O29" s="8"/>
      <c r="P29" s="7" t="str">
        <f>IF(COUNT(L28:N29)=0,"",MROUND(AVERAGE(L28:N29),0.5))</f>
        <v/>
      </c>
      <c r="Q29" s="22"/>
      <c r="R29" s="8"/>
      <c r="S29" s="19"/>
      <c r="T29" s="20"/>
      <c r="U29" s="21"/>
      <c r="V29" s="8"/>
      <c r="W29" s="7" t="str">
        <f>IF(COUNT(S28:U29)=0,"",MROUND(AVERAGE(S28:U29),0.5))</f>
        <v/>
      </c>
      <c r="X29" s="22"/>
      <c r="Y29" s="8"/>
      <c r="Z29" s="19"/>
      <c r="AA29" s="20"/>
      <c r="AB29" s="21"/>
      <c r="AC29" s="8"/>
      <c r="AD29" s="7" t="str">
        <f>IF(COUNT(Z28:AB29)=0,"",MROUND(AVERAGE(Z28:AB29),0.5))</f>
        <v/>
      </c>
      <c r="AE29" s="22"/>
      <c r="AF29" s="8"/>
      <c r="AG29" s="19"/>
      <c r="AH29" s="20"/>
      <c r="AI29" s="21"/>
      <c r="AJ29" s="8"/>
      <c r="AK29" s="7" t="str">
        <f>IF(COUNT(AG28:AI29)=0,"",MROUND(AVERAGE(AG28:AI29),0.5))</f>
        <v/>
      </c>
      <c r="AL29" s="22"/>
      <c r="AM29" s="8"/>
      <c r="AN29" s="19"/>
      <c r="AO29" s="20"/>
      <c r="AP29" s="21"/>
      <c r="AQ29" s="8"/>
      <c r="AR29" s="7" t="str">
        <f>IF(COUNT(AN28:AP29)=0,"",MROUND(AVERAGE(AN28:AP29),0.5))</f>
        <v/>
      </c>
      <c r="AS29" s="22"/>
      <c r="AT29" s="8"/>
      <c r="AU29" s="8"/>
      <c r="AV29" s="62" t="str">
        <f>D28</f>
        <v>Bcomp</v>
      </c>
      <c r="AW29" s="63"/>
      <c r="AX29" s="7" t="str">
        <f>IF(COUNT(I29,P29,W29,AD29,AK29,AR29)=0,"",MROUND(AVERAGE(I29,P29,W29,AD29,AK29,AR29),0.5))</f>
        <v/>
      </c>
      <c r="AY29" s="4"/>
      <c r="AZ29" s="4"/>
      <c r="BA29" s="4"/>
      <c r="BB29" s="4"/>
      <c r="BC29" s="4"/>
      <c r="BD29" s="4"/>
      <c r="BE29" s="4"/>
    </row>
    <row r="30" spans="2:57" ht="15.75" thickBot="1" x14ac:dyDescent="0.3">
      <c r="C30" s="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13"/>
      <c r="AW30" s="13"/>
      <c r="AX30" s="4"/>
      <c r="AY30" s="4"/>
      <c r="AZ30" s="4"/>
      <c r="BA30" s="4"/>
      <c r="BB30" s="4"/>
      <c r="BC30" s="4"/>
      <c r="BD30" s="4"/>
      <c r="BE30" s="4"/>
    </row>
    <row r="31" spans="2:57" x14ac:dyDescent="0.25">
      <c r="C31" s="53" t="s">
        <v>7</v>
      </c>
      <c r="D31" s="52" t="s">
        <v>51</v>
      </c>
      <c r="E31" s="16"/>
      <c r="F31" s="17"/>
      <c r="G31" s="18"/>
      <c r="H31" s="8"/>
      <c r="I31" s="8"/>
      <c r="J31" s="8"/>
      <c r="K31" s="8"/>
      <c r="L31" s="16"/>
      <c r="M31" s="17"/>
      <c r="N31" s="18"/>
      <c r="O31" s="8"/>
      <c r="P31" s="8"/>
      <c r="Q31" s="8"/>
      <c r="R31" s="8"/>
      <c r="S31" s="16"/>
      <c r="T31" s="17"/>
      <c r="U31" s="18"/>
      <c r="V31" s="8"/>
      <c r="W31" s="8"/>
      <c r="X31" s="8"/>
      <c r="Y31" s="8"/>
      <c r="Z31" s="16"/>
      <c r="AA31" s="17"/>
      <c r="AB31" s="18"/>
      <c r="AC31" s="8"/>
      <c r="AD31" s="8"/>
      <c r="AE31" s="8"/>
      <c r="AF31" s="8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8"/>
      <c r="AU31" s="8"/>
      <c r="AV31" s="27"/>
      <c r="AW31" s="27"/>
      <c r="AX31" s="8"/>
      <c r="AY31" s="4"/>
      <c r="AZ31" s="4"/>
      <c r="BA31" s="4"/>
      <c r="BB31" s="4"/>
      <c r="BC31" s="4"/>
      <c r="BD31" s="4"/>
      <c r="BE31" s="4"/>
    </row>
    <row r="32" spans="2:57" ht="15.75" thickBot="1" x14ac:dyDescent="0.3">
      <c r="C32" s="53"/>
      <c r="D32" s="52"/>
      <c r="E32" s="19"/>
      <c r="F32" s="20"/>
      <c r="G32" s="21"/>
      <c r="H32" s="8"/>
      <c r="I32" s="8"/>
      <c r="J32" s="6" t="str">
        <f>IF(COUNT(E31:G32)=0,"",MROUND(AVERAGE(E31:G32),0.5))</f>
        <v/>
      </c>
      <c r="K32" s="8"/>
      <c r="L32" s="19"/>
      <c r="M32" s="20"/>
      <c r="N32" s="21"/>
      <c r="O32" s="8"/>
      <c r="P32" s="8"/>
      <c r="Q32" s="6" t="str">
        <f>IF(COUNT(L31:N32)=0,"",MROUND(AVERAGE(L31:N32),0.5))</f>
        <v/>
      </c>
      <c r="R32" s="8"/>
      <c r="S32" s="19"/>
      <c r="T32" s="20"/>
      <c r="U32" s="21"/>
      <c r="V32" s="8"/>
      <c r="W32" s="8"/>
      <c r="X32" s="6" t="str">
        <f>IF(COUNT(S31:U32)=0,"",MROUND(AVERAGE(S31:U32),0.5))</f>
        <v/>
      </c>
      <c r="Y32" s="8"/>
      <c r="Z32" s="19"/>
      <c r="AA32" s="20"/>
      <c r="AB32" s="21"/>
      <c r="AC32" s="8"/>
      <c r="AD32" s="8"/>
      <c r="AE32" s="6" t="str">
        <f>IF(COUNT(Z31:AB32)=0,"",MROUND(AVERAGE(Z31:AB32),0.5))</f>
        <v/>
      </c>
      <c r="AF32" s="8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8"/>
      <c r="AU32" s="8"/>
      <c r="AV32" s="64"/>
      <c r="AW32" s="64"/>
      <c r="AX32" s="8"/>
      <c r="AY32" s="4"/>
      <c r="AZ32" s="4"/>
      <c r="BA32" s="4"/>
      <c r="BB32" s="4"/>
      <c r="BC32" s="4"/>
      <c r="BD32" s="4"/>
      <c r="BE32" s="4"/>
    </row>
    <row r="33" spans="1:57" ht="15.75" thickBot="1" x14ac:dyDescent="0.3">
      <c r="C33" s="53"/>
      <c r="D33" s="38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36"/>
      <c r="AU33" s="36"/>
      <c r="AV33" s="39"/>
      <c r="AW33" s="39"/>
      <c r="AX33" s="36"/>
      <c r="AY33" s="4"/>
      <c r="AZ33" s="4"/>
      <c r="BA33" s="4"/>
      <c r="BB33" s="4"/>
      <c r="BC33" s="4"/>
      <c r="BD33" s="4"/>
      <c r="BE33" s="4"/>
    </row>
    <row r="34" spans="1:57" x14ac:dyDescent="0.25">
      <c r="C34" s="53"/>
      <c r="D34" s="65" t="s">
        <v>53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16"/>
      <c r="AH34" s="17"/>
      <c r="AI34" s="18"/>
      <c r="AJ34" s="36"/>
      <c r="AK34" s="36"/>
      <c r="AL34" s="36"/>
      <c r="AM34" s="36"/>
      <c r="AN34" s="16"/>
      <c r="AO34" s="17"/>
      <c r="AP34" s="18"/>
      <c r="AQ34" s="36"/>
      <c r="AR34" s="36"/>
      <c r="AS34" s="36"/>
      <c r="AT34" s="36"/>
      <c r="AU34" s="36"/>
      <c r="AV34" s="39"/>
      <c r="AW34" s="39"/>
      <c r="AX34" s="36"/>
      <c r="AY34" s="4"/>
      <c r="AZ34" s="4"/>
      <c r="BA34" s="4"/>
      <c r="BB34" s="4"/>
      <c r="BC34" s="4"/>
      <c r="BD34" s="4"/>
      <c r="BE34" s="4"/>
    </row>
    <row r="35" spans="1:57" ht="15.75" thickBot="1" x14ac:dyDescent="0.3">
      <c r="C35" s="53"/>
      <c r="D35" s="52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19"/>
      <c r="AH35" s="20"/>
      <c r="AI35" s="21"/>
      <c r="AJ35" s="36"/>
      <c r="AK35" s="36"/>
      <c r="AL35" s="6" t="str">
        <f>IF(COUNT(AG34:AI35)=0,"",MROUND(AVERAGE(AG34:AI35),0.5))</f>
        <v/>
      </c>
      <c r="AM35" s="36"/>
      <c r="AN35" s="19"/>
      <c r="AO35" s="20"/>
      <c r="AP35" s="21"/>
      <c r="AQ35" s="36"/>
      <c r="AR35" s="36"/>
      <c r="AS35" s="6" t="str">
        <f>IF(COUNT(AN34:AP35)=0,"",MROUND(AVERAGE(AN34:AP35),0.5))</f>
        <v/>
      </c>
      <c r="AT35" s="36"/>
      <c r="AU35" s="36"/>
      <c r="AV35" s="39"/>
      <c r="AW35" s="39"/>
      <c r="AX35" s="36"/>
      <c r="AY35" s="4"/>
      <c r="AZ35" s="4"/>
      <c r="BA35" s="4"/>
      <c r="BB35" s="4"/>
      <c r="BC35" s="4"/>
      <c r="BD35" s="4"/>
      <c r="BE35" s="4"/>
    </row>
    <row r="36" spans="1:57" x14ac:dyDescent="0.25">
      <c r="AV36"/>
      <c r="AW36"/>
      <c r="AX36"/>
    </row>
    <row r="37" spans="1:57" x14ac:dyDescent="0.25">
      <c r="C37" s="51" t="s">
        <v>21</v>
      </c>
      <c r="D37" s="51"/>
      <c r="E37"/>
      <c r="F37"/>
      <c r="I37" s="7" t="str">
        <f>IF(COUNT(I8:I35)=0,"",ROUND(AVERAGE(I8,I11,I14,I17,I20,I23,I26,I29),1))</f>
        <v/>
      </c>
      <c r="J37" s="4"/>
      <c r="K37" s="4"/>
      <c r="L37" s="4"/>
      <c r="M37" s="4"/>
      <c r="N37" s="4"/>
      <c r="O37" s="4"/>
      <c r="P37" s="7" t="str">
        <f>IF(COUNT(P8:P35)=0,"",ROUND(AVERAGE(P8,P11,P14,P17,P20,P23,P26,P29),1))</f>
        <v/>
      </c>
      <c r="Q37" s="4"/>
      <c r="R37" s="4"/>
      <c r="S37" s="4"/>
      <c r="T37" s="4"/>
      <c r="U37" s="4"/>
      <c r="V37" s="4"/>
      <c r="W37" s="7" t="str">
        <f>IF(COUNT(W8:W35)=0,"",ROUND(AVERAGE(W8,W11,W14,W17,W20,W23,W26,W29),1))</f>
        <v/>
      </c>
      <c r="X37" s="4"/>
      <c r="Y37" s="4"/>
      <c r="Z37" s="4"/>
      <c r="AA37" s="4"/>
      <c r="AB37" s="4"/>
      <c r="AC37" s="4"/>
      <c r="AD37" s="7" t="str">
        <f>IF(COUNT(AD8:AD35)=0,"",ROUND(AVERAGE(AD8,AD11,AD14,AD17,AD20,AD23,AD26,AD29),1))</f>
        <v/>
      </c>
      <c r="AE37" s="4"/>
      <c r="AF37" s="4"/>
      <c r="AG37" s="4"/>
      <c r="AH37" s="4"/>
      <c r="AI37" s="4"/>
      <c r="AJ37" s="4"/>
      <c r="AK37" s="7" t="str">
        <f>IF(COUNT(AK8:AK35)=0,"",ROUND(AVERAGE(AK8,AK11,AK14,AK17,AK20,AK23,AK26,AK29),1))</f>
        <v/>
      </c>
      <c r="AL37" s="4"/>
      <c r="AM37" s="4"/>
      <c r="AN37" s="4"/>
      <c r="AO37" s="4"/>
      <c r="AP37" s="4"/>
      <c r="AQ37" s="4"/>
      <c r="AR37" s="7" t="str">
        <f>IF(COUNT(AR8:AR35)=0,"",ROUND(AVERAGE(AR8,AR11,AR14,AR17,AR20,AR23,AR26,AR29),1))</f>
        <v/>
      </c>
      <c r="AS37" s="4"/>
      <c r="AV37"/>
      <c r="AW37"/>
      <c r="AX37"/>
    </row>
    <row r="38" spans="1:57" s="2" customFormat="1" x14ac:dyDescent="0.25">
      <c r="A38" s="1"/>
      <c r="B38" s="1"/>
      <c r="C38" s="51" t="s">
        <v>22</v>
      </c>
      <c r="D38" s="51"/>
      <c r="E38"/>
      <c r="F38"/>
      <c r="I38" s="7" t="str">
        <f>IF(COUNT(I8:I35)=0,"",COUNTIF(I8:I35,"&lt;4")*4-SUMIF(I8:I35,"&lt;4"))</f>
        <v/>
      </c>
      <c r="J38" s="5"/>
      <c r="K38" s="5"/>
      <c r="L38" s="5"/>
      <c r="M38" s="5"/>
      <c r="N38" s="5"/>
      <c r="O38" s="5"/>
      <c r="P38" s="7" t="str">
        <f>IF(COUNT(P8:P35)=0,"",COUNTIF(P8:P35,"&lt;4")*4-SUMIF(P8:P35,"&lt;4"))</f>
        <v/>
      </c>
      <c r="Q38" s="5"/>
      <c r="R38" s="5"/>
      <c r="S38" s="5"/>
      <c r="T38" s="5"/>
      <c r="U38" s="5"/>
      <c r="V38" s="5"/>
      <c r="W38" s="7" t="str">
        <f>IF(COUNT(W8:W35)=0,"",COUNTIF(W8:W35,"&lt;4")*4-SUMIF(W8:W35,"&lt;4"))</f>
        <v/>
      </c>
      <c r="X38" s="5"/>
      <c r="Y38" s="5"/>
      <c r="Z38" s="5"/>
      <c r="AA38" s="5"/>
      <c r="AB38" s="5"/>
      <c r="AC38" s="5"/>
      <c r="AD38" s="7" t="str">
        <f>IF(COUNT(AD8:AD35)=0,"",COUNTIF(AD8:AD35,"&lt;4")*4-SUMIF(AD8:AD35,"&lt;4"))</f>
        <v/>
      </c>
      <c r="AE38" s="5"/>
      <c r="AF38" s="5"/>
      <c r="AG38" s="5"/>
      <c r="AH38" s="5"/>
      <c r="AI38" s="5"/>
      <c r="AJ38" s="5"/>
      <c r="AK38" s="7" t="str">
        <f>IF(COUNT(AK8:AK35)=0,"",COUNTIF(AK8:AK35,"&lt;4")*4-SUMIF(AK8:AK35,"&lt;4"))</f>
        <v/>
      </c>
      <c r="AL38" s="5"/>
      <c r="AM38" s="5"/>
      <c r="AN38" s="5"/>
      <c r="AO38" s="5"/>
      <c r="AP38" s="5"/>
      <c r="AQ38" s="5"/>
      <c r="AR38" s="7" t="str">
        <f>IF(COUNT(AR8:AR35)=0,"",COUNTIF(AR8:AR35,"&lt;4")*4-SUMIF(AR8:AR35,"&lt;4"))</f>
        <v/>
      </c>
      <c r="AS38" s="5"/>
      <c r="AV38"/>
      <c r="AW38"/>
      <c r="AX38"/>
    </row>
    <row r="39" spans="1:57" s="2" customFormat="1" x14ac:dyDescent="0.25">
      <c r="A39" s="1"/>
      <c r="B39" s="1"/>
      <c r="C39" s="51" t="s">
        <v>23</v>
      </c>
      <c r="D39" s="51"/>
      <c r="E39"/>
      <c r="F39"/>
      <c r="I39" s="7" t="str">
        <f>IF(COUNT(I8:I35)=0,"",COUNTIF(I8:I35,"&lt;4"))</f>
        <v/>
      </c>
      <c r="J39" s="5"/>
      <c r="K39" s="5"/>
      <c r="L39" s="5"/>
      <c r="M39" s="5"/>
      <c r="N39" s="5"/>
      <c r="O39" s="5"/>
      <c r="P39" s="7" t="str">
        <f>IF(COUNT(P8:P35)=0,"",COUNTIF(P8:P35,"&lt;4"))</f>
        <v/>
      </c>
      <c r="Q39" s="5"/>
      <c r="R39" s="5"/>
      <c r="S39" s="5"/>
      <c r="T39" s="5"/>
      <c r="U39" s="5"/>
      <c r="V39" s="5"/>
      <c r="W39" s="7" t="str">
        <f>IF(COUNT(W8:W35)=0,"",COUNTIF(W8:W35,"&lt;4"))</f>
        <v/>
      </c>
      <c r="X39" s="5"/>
      <c r="Y39" s="5"/>
      <c r="Z39" s="5"/>
      <c r="AA39" s="5"/>
      <c r="AB39" s="5"/>
      <c r="AC39" s="5"/>
      <c r="AD39" s="7" t="str">
        <f>IF(COUNT(AD8:AD35)=0,"",COUNTIF(AD8:AD35,"&lt;4"))</f>
        <v/>
      </c>
      <c r="AE39" s="5"/>
      <c r="AF39" s="5"/>
      <c r="AG39" s="5"/>
      <c r="AH39" s="5"/>
      <c r="AI39" s="5"/>
      <c r="AJ39" s="5"/>
      <c r="AK39" s="7" t="str">
        <f>IF(COUNT(AK8:AK35)=0,"",COUNTIF(AK8:AK35,"&lt;4"))</f>
        <v/>
      </c>
      <c r="AL39" s="5"/>
      <c r="AM39" s="5"/>
      <c r="AN39" s="5"/>
      <c r="AO39" s="5"/>
      <c r="AP39" s="5"/>
      <c r="AQ39" s="5"/>
      <c r="AR39" s="7" t="str">
        <f>IF(COUNT(AR8:AR35)=0,"",COUNTIF(AR8:AR35,"&lt;4"))</f>
        <v/>
      </c>
      <c r="AS39" s="5"/>
      <c r="AV39"/>
      <c r="AW39"/>
      <c r="AX39"/>
    </row>
    <row r="40" spans="1:57" s="2" customFormat="1" ht="15.75" thickBot="1" x14ac:dyDescent="0.3">
      <c r="A40" s="1"/>
      <c r="B40" s="1"/>
      <c r="C40" s="1"/>
      <c r="AV40"/>
      <c r="AW40"/>
      <c r="AX40"/>
    </row>
    <row r="41" spans="1:57" ht="15.75" thickBot="1" x14ac:dyDescent="0.3">
      <c r="C41" s="53" t="s">
        <v>24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47" t="s">
        <v>10</v>
      </c>
      <c r="T41" s="48"/>
      <c r="U41" s="29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47" t="s">
        <v>13</v>
      </c>
      <c r="AH41" s="48"/>
      <c r="AI41" s="29"/>
      <c r="AJ41" s="28"/>
      <c r="AK41" s="28"/>
      <c r="AL41" s="28"/>
      <c r="AM41" s="28"/>
      <c r="AN41" s="56" t="s">
        <v>11</v>
      </c>
      <c r="AO41" s="57"/>
      <c r="AP41" s="54"/>
      <c r="AQ41" s="28"/>
      <c r="AR41" s="28"/>
      <c r="AS41" s="28"/>
      <c r="AT41" s="28"/>
      <c r="AU41" s="28"/>
      <c r="AV41" s="30"/>
      <c r="AW41" s="30"/>
      <c r="AX41" s="30"/>
    </row>
    <row r="42" spans="1:57" ht="15.75" thickBot="1" x14ac:dyDescent="0.3">
      <c r="C42" s="53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47" t="s">
        <v>12</v>
      </c>
      <c r="T42" s="48"/>
      <c r="U42" s="31"/>
      <c r="V42" s="28"/>
      <c r="W42" s="7" t="str">
        <f>IF(COUNT(U41:U42)=0,"",MROUND(AVERAGE(U41:U42),0.5))</f>
        <v/>
      </c>
      <c r="X42" s="28"/>
      <c r="Y42" s="28"/>
      <c r="Z42" s="28"/>
      <c r="AA42" s="28"/>
      <c r="AB42" s="28"/>
      <c r="AC42" s="28"/>
      <c r="AD42" s="28"/>
      <c r="AE42" s="28"/>
      <c r="AF42" s="28"/>
      <c r="AG42" s="47" t="s">
        <v>14</v>
      </c>
      <c r="AH42" s="48"/>
      <c r="AI42" s="31"/>
      <c r="AJ42" s="28"/>
      <c r="AK42" s="7" t="str">
        <f>IF(COUNT(AI41:AI42)=0,"",MROUND(AVERAGE(AI41:AI42),0.5))</f>
        <v/>
      </c>
      <c r="AL42" s="28"/>
      <c r="AM42" s="28"/>
      <c r="AN42" s="58"/>
      <c r="AO42" s="59"/>
      <c r="AP42" s="55"/>
      <c r="AQ42" s="28"/>
      <c r="AR42" s="28"/>
      <c r="AS42" s="28"/>
      <c r="AT42" s="28"/>
      <c r="AU42" s="28"/>
      <c r="AV42" s="30"/>
      <c r="AW42" s="34" t="s">
        <v>49</v>
      </c>
      <c r="AX42" s="7" t="str">
        <f>IF(COUNT(W42,AK42)=0,"",MROUND(AVERAGE(W42,AK42),0.5))</f>
        <v/>
      </c>
    </row>
    <row r="43" spans="1:57" x14ac:dyDescent="0.25">
      <c r="Y43"/>
      <c r="Z43"/>
      <c r="AA43"/>
      <c r="AB43"/>
      <c r="AC43"/>
    </row>
  </sheetData>
  <sheetProtection sheet="1" selectLockedCells="1"/>
  <mergeCells count="43">
    <mergeCell ref="AV32:AW32"/>
    <mergeCell ref="AV20:AW20"/>
    <mergeCell ref="AN5:AS5"/>
    <mergeCell ref="AV26:AW26"/>
    <mergeCell ref="D19:D20"/>
    <mergeCell ref="D22:D23"/>
    <mergeCell ref="D10:D11"/>
    <mergeCell ref="D13:D14"/>
    <mergeCell ref="D16:D17"/>
    <mergeCell ref="D28:D29"/>
    <mergeCell ref="AV14:AW14"/>
    <mergeCell ref="AV23:AW23"/>
    <mergeCell ref="AV17:AW17"/>
    <mergeCell ref="D7:D8"/>
    <mergeCell ref="AV29:AW29"/>
    <mergeCell ref="Z5:AE5"/>
    <mergeCell ref="AG5:AL5"/>
    <mergeCell ref="AX3:AX4"/>
    <mergeCell ref="AV8:AW8"/>
    <mergeCell ref="AV11:AW11"/>
    <mergeCell ref="S41:T41"/>
    <mergeCell ref="S42:T42"/>
    <mergeCell ref="C31:C35"/>
    <mergeCell ref="E5:J5"/>
    <mergeCell ref="L5:Q5"/>
    <mergeCell ref="S5:X5"/>
    <mergeCell ref="D34:D35"/>
    <mergeCell ref="AE2:AX2"/>
    <mergeCell ref="AG41:AH41"/>
    <mergeCell ref="AG42:AH42"/>
    <mergeCell ref="C2:O2"/>
    <mergeCell ref="Q2:AB2"/>
    <mergeCell ref="C37:D37"/>
    <mergeCell ref="C38:D38"/>
    <mergeCell ref="C39:D39"/>
    <mergeCell ref="D31:D32"/>
    <mergeCell ref="C7:C17"/>
    <mergeCell ref="C19:C23"/>
    <mergeCell ref="C25:C29"/>
    <mergeCell ref="D25:D26"/>
    <mergeCell ref="C41:C42"/>
    <mergeCell ref="AP41:AP42"/>
    <mergeCell ref="AN41:AO42"/>
  </mergeCells>
  <conditionalFormatting sqref="Q2:AB2">
    <cfRule type="cellIs" dxfId="25" priority="60" operator="equal">
      <formula>"indiquer le type"</formula>
    </cfRule>
  </conditionalFormatting>
  <conditionalFormatting sqref="I37 P37 W37 AD37 AK37 AR37">
    <cfRule type="cellIs" dxfId="24" priority="59" operator="lessThan">
      <formula>4</formula>
    </cfRule>
  </conditionalFormatting>
  <conditionalFormatting sqref="I38">
    <cfRule type="cellIs" dxfId="23" priority="23" stopIfTrue="1" operator="equal">
      <formula>""</formula>
    </cfRule>
    <cfRule type="cellIs" dxfId="22" priority="24" operator="greaterThan">
      <formula>2</formula>
    </cfRule>
  </conditionalFormatting>
  <conditionalFormatting sqref="P38">
    <cfRule type="cellIs" dxfId="21" priority="21" stopIfTrue="1" operator="equal">
      <formula>""</formula>
    </cfRule>
    <cfRule type="cellIs" dxfId="20" priority="22" operator="greaterThan">
      <formula>2</formula>
    </cfRule>
  </conditionalFormatting>
  <conditionalFormatting sqref="W38">
    <cfRule type="cellIs" dxfId="19" priority="19" stopIfTrue="1" operator="equal">
      <formula>""</formula>
    </cfRule>
    <cfRule type="cellIs" dxfId="18" priority="20" operator="greaterThan">
      <formula>2</formula>
    </cfRule>
  </conditionalFormatting>
  <conditionalFormatting sqref="AD38">
    <cfRule type="cellIs" dxfId="17" priority="17" stopIfTrue="1" operator="equal">
      <formula>""</formula>
    </cfRule>
    <cfRule type="cellIs" dxfId="16" priority="18" operator="greaterThan">
      <formula>2</formula>
    </cfRule>
  </conditionalFormatting>
  <conditionalFormatting sqref="AK38">
    <cfRule type="cellIs" dxfId="15" priority="15" stopIfTrue="1" operator="equal">
      <formula>""</formula>
    </cfRule>
    <cfRule type="cellIs" dxfId="14" priority="16" operator="greaterThan">
      <formula>2</formula>
    </cfRule>
  </conditionalFormatting>
  <conditionalFormatting sqref="AR38">
    <cfRule type="cellIs" dxfId="13" priority="13" stopIfTrue="1" operator="equal">
      <formula>""</formula>
    </cfRule>
    <cfRule type="cellIs" dxfId="12" priority="14" operator="greaterThan">
      <formula>2</formula>
    </cfRule>
  </conditionalFormatting>
  <conditionalFormatting sqref="I39">
    <cfRule type="cellIs" dxfId="11" priority="11" stopIfTrue="1" operator="equal">
      <formula>""</formula>
    </cfRule>
    <cfRule type="cellIs" dxfId="10" priority="12" operator="greaterThan">
      <formula>2</formula>
    </cfRule>
  </conditionalFormatting>
  <conditionalFormatting sqref="P39">
    <cfRule type="cellIs" dxfId="9" priority="9" stopIfTrue="1" operator="equal">
      <formula>""</formula>
    </cfRule>
    <cfRule type="cellIs" dxfId="8" priority="10" operator="greaterThan">
      <formula>2</formula>
    </cfRule>
  </conditionalFormatting>
  <conditionalFormatting sqref="W39">
    <cfRule type="cellIs" dxfId="7" priority="7" stopIfTrue="1" operator="equal">
      <formula>""</formula>
    </cfRule>
    <cfRule type="cellIs" dxfId="6" priority="8" operator="greaterThan">
      <formula>2</formula>
    </cfRule>
  </conditionalFormatting>
  <conditionalFormatting sqref="AD39">
    <cfRule type="cellIs" dxfId="5" priority="5" stopIfTrue="1" operator="equal">
      <formula>""</formula>
    </cfRule>
    <cfRule type="cellIs" dxfId="4" priority="6" operator="greaterThan">
      <formula>2</formula>
    </cfRule>
  </conditionalFormatting>
  <conditionalFormatting sqref="AK39">
    <cfRule type="cellIs" dxfId="3" priority="3" stopIfTrue="1" operator="equal">
      <formula>""</formula>
    </cfRule>
    <cfRule type="cellIs" dxfId="2" priority="4" operator="greaterThan">
      <formula>2</formula>
    </cfRule>
  </conditionalFormatting>
  <conditionalFormatting sqref="AR39">
    <cfRule type="cellIs" dxfId="1" priority="1" stopIfTrue="1" operator="equal">
      <formula>""</formula>
    </cfRule>
    <cfRule type="cellIs" dxfId="0" priority="2" operator="greaterThan">
      <formula>2</formula>
    </cfRule>
  </conditionalFormatting>
  <dataValidations count="3">
    <dataValidation type="list" allowBlank="1" showErrorMessage="1" errorTitle="Erreur" error="Les notes vont de 1 à 6 par demi-point" sqref="AI41:AI42 AP41:AP42 U41:U42" xr:uid="{00000000-0002-0000-0000-000000000000}">
      <formula1>$B$4:$B$14</formula1>
    </dataValidation>
    <dataValidation type="list" allowBlank="1" showInputMessage="1" showErrorMessage="1" errorTitle="Erreur" error="Les notes vont de 1 à 6 par demi-points." sqref="E7:G8 E28:G29 AN34:AP35 E10:G11 L7:N8 L10:N11 L13:N14 L16:N17 L19:N20 L22:N23 L25:N26 L28:N29 S31:U32 E13:G14 S7:U8 S10:U11 S13:U14 S16:U17 S19:U20 S22:U23 S25:U26 S28:U29 Z31:AB32 E16:G17 Z7:AB8 Z10:AB11 Z13:AB14 Z16:AB17 Z19:AB20 Z22:AB23 Z25:AB26 Z28:AB29 AN28:AP29 E19:G20 AG7:AI8 AG10:AI11 AG13:AI14 AG16:AI17 AG19:AI20 AG22:AI23 AG25:AI26 AG28:AI29 E25:G26 E22:G23 AN7:AP8 AN10:AP11 AN13:AP14 AN16:AP17 AN19:AP20 AN22:AP23 AN25:AP26 L31:N32 AG34:AI35 E31:G32" xr:uid="{00000000-0002-0000-0000-000001000000}">
      <formula1>$B$4:$B$14</formula1>
    </dataValidation>
    <dataValidation allowBlank="1" showErrorMessage="1" errorTitle="Erreur" error="Valeurs de la liste déroulante uniquement." sqref="Q2:AB2" xr:uid="{00000000-0002-0000-0000-000002000000}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6" orientation="landscape" r:id="rId1"/>
  <headerFooter>
    <oddFooter>&amp;L&amp;Z&amp;F&amp;REtat au 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1"/>
  <sheetViews>
    <sheetView showGridLines="0" workbookViewId="0">
      <selection activeCell="D5" sqref="D5:D10"/>
    </sheetView>
  </sheetViews>
  <sheetFormatPr baseColWidth="10" defaultColWidth="11.42578125" defaultRowHeight="15" x14ac:dyDescent="0.25"/>
  <cols>
    <col min="1" max="1" width="28.85546875" style="1" customWidth="1"/>
    <col min="2" max="2" width="41.85546875" style="1" customWidth="1"/>
    <col min="3" max="5" width="12.7109375" style="4" customWidth="1"/>
    <col min="6" max="10" width="11.42578125" style="1"/>
    <col min="11" max="11" width="0" style="1" hidden="1" customWidth="1"/>
    <col min="12" max="16384" width="11.42578125" style="1"/>
  </cols>
  <sheetData>
    <row r="1" spans="1:11" x14ac:dyDescent="0.25">
      <c r="A1" s="67" t="s">
        <v>47</v>
      </c>
      <c r="B1" s="67"/>
      <c r="C1" s="67"/>
      <c r="D1" s="67"/>
      <c r="E1" s="67"/>
    </row>
    <row r="2" spans="1:11" ht="61.5" x14ac:dyDescent="0.25">
      <c r="B2" s="15" t="s">
        <v>52</v>
      </c>
    </row>
    <row r="3" spans="1:11" ht="15.75" thickBot="1" x14ac:dyDescent="0.3"/>
    <row r="4" spans="1:11" ht="30" x14ac:dyDescent="0.25">
      <c r="A4" s="23"/>
      <c r="B4" s="24"/>
      <c r="C4" s="10" t="s">
        <v>48</v>
      </c>
      <c r="D4" s="25" t="s">
        <v>26</v>
      </c>
      <c r="E4" s="41" t="s">
        <v>32</v>
      </c>
    </row>
    <row r="5" spans="1:11" x14ac:dyDescent="0.25">
      <c r="A5" s="68" t="s">
        <v>34</v>
      </c>
      <c r="B5" s="12" t="s">
        <v>25</v>
      </c>
      <c r="C5" s="11" t="str">
        <f>NMFRA</f>
        <v/>
      </c>
      <c r="D5" s="40"/>
      <c r="E5" s="42" t="str">
        <f t="shared" ref="E5:E10" si="0">IF(COUNT(C5:D5)=0,"",MROUND(AVERAGE(C5:D5),0.5))</f>
        <v/>
      </c>
      <c r="K5" s="1">
        <v>6</v>
      </c>
    </row>
    <row r="6" spans="1:11" x14ac:dyDescent="0.25">
      <c r="A6" s="68"/>
      <c r="B6" s="12" t="s">
        <v>28</v>
      </c>
      <c r="C6" s="11" t="str">
        <f>NMALL</f>
        <v/>
      </c>
      <c r="D6" s="40"/>
      <c r="E6" s="42" t="str">
        <f t="shared" si="0"/>
        <v/>
      </c>
      <c r="K6" s="1">
        <v>5.5</v>
      </c>
    </row>
    <row r="7" spans="1:11" x14ac:dyDescent="0.25">
      <c r="A7" s="68"/>
      <c r="B7" s="12" t="s">
        <v>27</v>
      </c>
      <c r="C7" s="11" t="str">
        <f>NMANG</f>
        <v/>
      </c>
      <c r="D7" s="40"/>
      <c r="E7" s="42" t="str">
        <f t="shared" si="0"/>
        <v/>
      </c>
      <c r="K7" s="1">
        <v>5</v>
      </c>
    </row>
    <row r="8" spans="1:11" x14ac:dyDescent="0.25">
      <c r="A8" s="68"/>
      <c r="B8" s="12" t="s">
        <v>29</v>
      </c>
      <c r="C8" s="11" t="str">
        <f>NMMAT</f>
        <v/>
      </c>
      <c r="D8" s="40"/>
      <c r="E8" s="42" t="str">
        <f t="shared" si="0"/>
        <v/>
      </c>
      <c r="K8" s="1">
        <v>4.5</v>
      </c>
    </row>
    <row r="9" spans="1:11" x14ac:dyDescent="0.25">
      <c r="A9" s="68" t="s">
        <v>35</v>
      </c>
      <c r="B9" s="12" t="s">
        <v>45</v>
      </c>
      <c r="C9" s="11" t="str">
        <f>NMGFIN</f>
        <v/>
      </c>
      <c r="D9" s="40"/>
      <c r="E9" s="42" t="str">
        <f t="shared" si="0"/>
        <v/>
      </c>
      <c r="K9" s="1">
        <v>4</v>
      </c>
    </row>
    <row r="10" spans="1:11" x14ac:dyDescent="0.25">
      <c r="A10" s="68"/>
      <c r="B10" s="12" t="s">
        <v>30</v>
      </c>
      <c r="C10" s="11" t="str">
        <f>NMEEDR</f>
        <v/>
      </c>
      <c r="D10" s="40"/>
      <c r="E10" s="42" t="str">
        <f t="shared" si="0"/>
        <v/>
      </c>
      <c r="K10" s="1">
        <v>3.5</v>
      </c>
    </row>
    <row r="11" spans="1:11" x14ac:dyDescent="0.25">
      <c r="A11" s="68" t="s">
        <v>36</v>
      </c>
      <c r="B11" s="12" t="s">
        <v>31</v>
      </c>
      <c r="C11" s="11" t="str">
        <f>NMHIS</f>
        <v/>
      </c>
      <c r="D11" s="26"/>
      <c r="E11" s="42" t="str">
        <f>IF(COUNT(C11)=0,"",C11)</f>
        <v/>
      </c>
      <c r="K11" s="1">
        <v>3</v>
      </c>
    </row>
    <row r="12" spans="1:11" x14ac:dyDescent="0.25">
      <c r="A12" s="68"/>
      <c r="B12" s="12" t="str">
        <f>IF(NotesEcole!D28="Bcomp","Branche complémentaire",IF(NotesEcole!D28="T&amp;E","Technique et environnement","Economie et droit (compl.)"))</f>
        <v>Branche complémentaire</v>
      </c>
      <c r="C12" s="11" t="str">
        <f>NMTE</f>
        <v/>
      </c>
      <c r="D12" s="26"/>
      <c r="E12" s="42" t="str">
        <f>IF(COUNT(C12)=0,"",C12)</f>
        <v/>
      </c>
      <c r="K12" s="1">
        <v>2.5</v>
      </c>
    </row>
    <row r="13" spans="1:11" ht="15.75" thickBot="1" x14ac:dyDescent="0.3">
      <c r="A13" s="35" t="s">
        <v>33</v>
      </c>
      <c r="B13" s="12" t="s">
        <v>33</v>
      </c>
      <c r="C13" s="11" t="str">
        <f>IF(COUNT(NotesEcole!AX42)=0,"",NotesEcole!AX42)</f>
        <v/>
      </c>
      <c r="D13" s="37" t="str">
        <f>IF(TIP=0,"",TIP)</f>
        <v/>
      </c>
      <c r="E13" s="43" t="str">
        <f>IF(COUNT(C13:D13)=0,"",MROUND(AVERAGE(C13:D13),0.5))</f>
        <v/>
      </c>
      <c r="K13" s="1">
        <v>2</v>
      </c>
    </row>
    <row r="14" spans="1:11" ht="15.75" thickBot="1" x14ac:dyDescent="0.3">
      <c r="K14" s="1">
        <v>1.5</v>
      </c>
    </row>
    <row r="15" spans="1:11" x14ac:dyDescent="0.25">
      <c r="D15" s="13" t="s">
        <v>37</v>
      </c>
      <c r="E15" s="44" t="str">
        <f>IF(COUNT(E5:E12,E13)=0,"",ROUND(AVERAGE(E5:E12,E13),1))</f>
        <v/>
      </c>
      <c r="K15" s="1">
        <v>1</v>
      </c>
    </row>
    <row r="16" spans="1:11" x14ac:dyDescent="0.25">
      <c r="D16" s="13" t="s">
        <v>38</v>
      </c>
      <c r="E16" s="42" t="str">
        <f>IF(COUNT(E5:E12,E13)=0,"",COUNTIF(E5:E13,"&lt;4")*4-SUMIF(E5:E13,"&lt;4"))</f>
        <v/>
      </c>
    </row>
    <row r="17" spans="2:5" ht="15.75" thickBot="1" x14ac:dyDescent="0.3">
      <c r="D17" s="13" t="s">
        <v>39</v>
      </c>
      <c r="E17" s="43" t="str">
        <f>IF(COUNT(E5:E13)=0,"",COUNTIF(E5:E13,"&lt;4"))</f>
        <v/>
      </c>
    </row>
    <row r="18" spans="2:5" ht="15.75" thickBot="1" x14ac:dyDescent="0.3"/>
    <row r="19" spans="2:5" ht="15.75" thickBot="1" x14ac:dyDescent="0.3">
      <c r="D19" s="13" t="s">
        <v>40</v>
      </c>
      <c r="E19" s="45" t="str">
        <f>IF(COUNT(E5:E13)=0,"",IF(AND(E15&gt;=3.95,E16&lt;=2,E17&lt;=2),"Réussi","Echec"))</f>
        <v/>
      </c>
    </row>
    <row r="21" spans="2:5" x14ac:dyDescent="0.25">
      <c r="B21" s="33"/>
    </row>
  </sheetData>
  <sheetProtection sheet="1" selectLockedCells="1"/>
  <mergeCells count="4">
    <mergeCell ref="A1:E1"/>
    <mergeCell ref="A5:A8"/>
    <mergeCell ref="A9:A10"/>
    <mergeCell ref="A11:A12"/>
  </mergeCells>
  <dataValidations count="1">
    <dataValidation type="list" allowBlank="1" showInputMessage="1" showErrorMessage="1" sqref="D5:D10" xr:uid="{C88DF635-AF92-41DB-9E77-0AC50135EC2E}">
      <formula1>$K$5:$K$15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15</vt:i4>
      </vt:variant>
    </vt:vector>
  </HeadingPairs>
  <TitlesOfParts>
    <vt:vector size="17" baseType="lpstr">
      <vt:lpstr>NotesEcole</vt:lpstr>
      <vt:lpstr>BulletinFinal</vt:lpstr>
      <vt:lpstr>NMALL</vt:lpstr>
      <vt:lpstr>NMANG</vt:lpstr>
      <vt:lpstr>NMEEDR</vt:lpstr>
      <vt:lpstr>NMFRA</vt:lpstr>
      <vt:lpstr>NMGFIN</vt:lpstr>
      <vt:lpstr>NMHIS</vt:lpstr>
      <vt:lpstr>NMMAT</vt:lpstr>
      <vt:lpstr>NMTE</vt:lpstr>
      <vt:lpstr>TIB_1</vt:lpstr>
      <vt:lpstr>TIB_2</vt:lpstr>
      <vt:lpstr>TIB_3</vt:lpstr>
      <vt:lpstr>TIB_4</vt:lpstr>
      <vt:lpstr>TIP</vt:lpstr>
      <vt:lpstr>BulletinFinal!Zone_d_impression</vt:lpstr>
      <vt:lpstr>NotesEcole!Zone_d_impression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Doyen EPCL</dc:title>
  <dc:subject>Feuille notes matu 2009</dc:subject>
  <dc:creator>Jean-François Huguelet</dc:creator>
  <dc:description>Feuille de calcul de notes pour les classes de maturité sous le régime de l'ordonnance 2009.</dc:description>
  <cp:lastModifiedBy>Pablo Tourino</cp:lastModifiedBy>
  <cp:lastPrinted>2015-04-01T10:14:47Z</cp:lastPrinted>
  <dcterms:created xsi:type="dcterms:W3CDTF">2015-03-30T13:52:39Z</dcterms:created>
  <dcterms:modified xsi:type="dcterms:W3CDTF">2024-08-26T13:20:27Z</dcterms:modified>
</cp:coreProperties>
</file>