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EPCA\3_Pendant l'année\Saisie des notes\FichiersExcel_SaisieNotes_Elèves\MP 2026\"/>
    </mc:Choice>
  </mc:AlternateContent>
  <xr:revisionPtr revIDLastSave="0" documentId="13_ncr:1_{F3C548ED-0C7B-4C8B-B5EE-14EE0008E778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NotesEcole" sheetId="1" r:id="rId1"/>
    <sheet name="BulletinFinal" sheetId="2" r:id="rId2"/>
  </sheets>
  <definedNames>
    <definedName name="NBTIB">NotesEcole!$AD$36</definedName>
    <definedName name="NCALL">NotesEcole!#REF!</definedName>
    <definedName name="NCANG">NotesEcole!#REF!</definedName>
    <definedName name="NCES2">NotesEcole!#REF!</definedName>
    <definedName name="NCFRA">NotesEcole!#REF!</definedName>
    <definedName name="NCICA">NotesEcole!#REF!</definedName>
    <definedName name="NMALL">NotesEcole!$AD$11</definedName>
    <definedName name="NMANG">NotesEcole!$AD$14</definedName>
    <definedName name="NMEEDR">NotesEcole!$AD$23</definedName>
    <definedName name="NMFRA">NotesEcole!$AD$8</definedName>
    <definedName name="NMGFIN">NotesEcole!$AD$20</definedName>
    <definedName name="NMHIS">NotesEcole!$AD$26</definedName>
    <definedName name="NMMAT">NotesEcole!$AD$17</definedName>
    <definedName name="NMTE">NotesEcole!$AD$29</definedName>
    <definedName name="TIB_1">NotesEcole!$M$35</definedName>
    <definedName name="TIB_2">NotesEcole!$M$36</definedName>
    <definedName name="TIB_3">NotesEcole!$S$35</definedName>
    <definedName name="TIB_4">NotesEcole!$S$36</definedName>
    <definedName name="TIP">NotesEcole!$Y$35</definedName>
    <definedName name="_xlnm.Print_Area" localSheetId="1">BulletinFinal!$A$2:$G$19</definedName>
    <definedName name="_xlnm.Print_Area" localSheetId="0">NotesEcole!$C$2:$AD$36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2" l="1"/>
  <c r="F7" i="2"/>
  <c r="F6" i="2"/>
  <c r="F5" i="2"/>
  <c r="F13" i="2"/>
  <c r="G12" i="2" l="1"/>
  <c r="C12" i="2"/>
  <c r="G11" i="2"/>
  <c r="C11" i="2"/>
  <c r="F10" i="2"/>
  <c r="C10" i="2"/>
  <c r="G10" i="2" s="1"/>
  <c r="F9" i="2"/>
  <c r="C9" i="2"/>
  <c r="G9" i="2" s="1"/>
  <c r="G8" i="2"/>
  <c r="F8" i="2"/>
  <c r="C8" i="2"/>
  <c r="C7" i="2"/>
  <c r="G7" i="2" s="1"/>
  <c r="C6" i="2"/>
  <c r="G6" i="2" s="1"/>
  <c r="C5" i="2"/>
  <c r="U36" i="1"/>
  <c r="O36" i="1"/>
  <c r="AD26" i="1"/>
  <c r="AD23" i="1"/>
  <c r="AD17" i="1"/>
  <c r="AD14" i="1"/>
  <c r="AD29" i="1"/>
  <c r="AD20" i="1"/>
  <c r="AD11" i="1"/>
  <c r="AD8" i="1"/>
  <c r="AA33" i="1"/>
  <c r="AA32" i="1"/>
  <c r="U33" i="1"/>
  <c r="U32" i="1"/>
  <c r="AA31" i="1"/>
  <c r="U31" i="1"/>
  <c r="O29" i="1"/>
  <c r="I29" i="1"/>
  <c r="AA26" i="1"/>
  <c r="U26" i="1"/>
  <c r="AA23" i="1"/>
  <c r="U23" i="1"/>
  <c r="I20" i="1"/>
  <c r="AA17" i="1"/>
  <c r="AA14" i="1"/>
  <c r="U17" i="1"/>
  <c r="U14" i="1"/>
  <c r="O11" i="1"/>
  <c r="O8" i="1"/>
  <c r="I11" i="1"/>
  <c r="I8" i="1"/>
  <c r="AD36" i="1" l="1"/>
  <c r="C13" i="2" s="1"/>
  <c r="G13" i="2" s="1"/>
  <c r="I33" i="1"/>
  <c r="I31" i="1"/>
  <c r="I32" i="1"/>
  <c r="G15" i="2" l="1"/>
  <c r="G19" i="2" s="1"/>
  <c r="G16" i="2"/>
  <c r="G17" i="2"/>
  <c r="D28" i="1"/>
  <c r="AB29" i="1" s="1"/>
  <c r="O20" i="1"/>
  <c r="O31" i="1" l="1"/>
  <c r="O32" i="1"/>
  <c r="O33" i="1"/>
  <c r="B12" i="2"/>
  <c r="C3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zfpjht</author>
  </authors>
  <commentList>
    <comment ref="D7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Français</t>
        </r>
      </text>
    </comment>
    <comment ref="D10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Allemand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3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Anglais</t>
        </r>
      </text>
    </comment>
    <comment ref="D16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Mathématiques</t>
        </r>
      </text>
    </comment>
    <comment ref="D19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Finance et comptabilité</t>
        </r>
      </text>
    </comment>
    <comment ref="D22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Economie et droit</t>
        </r>
      </text>
    </comment>
    <comment ref="D25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Histoire et institutions politiques</t>
        </r>
      </text>
    </comment>
    <comment ref="D28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Type "Economie" : Technique et environnement
Type "Services" : Economie et droit complément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5" authorId="0" shapeId="0" xr:uid="{928C0A79-28D2-4A59-BE22-17CA82D6F497}">
      <text>
        <r>
          <rPr>
            <b/>
            <sz val="8"/>
            <color indexed="81"/>
            <rFont val="Tahoma"/>
            <family val="2"/>
          </rPr>
          <t>TIB : Travaux interdisciplinaires de branches
TIP : Travail interdisciplinaire centré sur un projet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zfpjht</author>
  </authors>
  <commentList>
    <comment ref="C13" authorId="0" shapeId="0" xr:uid="{C005598E-DC0A-4250-B544-17E4A0A1CDB4}">
      <text>
        <r>
          <rPr>
            <b/>
            <sz val="8"/>
            <color indexed="81"/>
            <rFont val="Tahoma"/>
            <family val="2"/>
          </rPr>
          <t>moyenne des 2 semestres TIB arrondie à 0.1</t>
        </r>
      </text>
    </comment>
    <comment ref="F13" authorId="0" shapeId="0" xr:uid="{75076E88-4FCB-4755-A214-A5D29C3B71B2}">
      <text>
        <r>
          <rPr>
            <b/>
            <sz val="8"/>
            <color indexed="81"/>
            <rFont val="Tahoma"/>
            <family val="2"/>
          </rPr>
          <t>Report du TIP</t>
        </r>
      </text>
    </comment>
  </commentList>
</comments>
</file>

<file path=xl/sharedStrings.xml><?xml version="1.0" encoding="utf-8"?>
<sst xmlns="http://schemas.openxmlformats.org/spreadsheetml/2006/main" count="61" uniqueCount="50">
  <si>
    <t>FRA</t>
  </si>
  <si>
    <t>ALL</t>
  </si>
  <si>
    <t>ANG</t>
  </si>
  <si>
    <t>MAT</t>
  </si>
  <si>
    <t>EEDR</t>
  </si>
  <si>
    <t>HIS</t>
  </si>
  <si>
    <t>Domaine sépécifique</t>
  </si>
  <si>
    <t>Domaine  fondamental</t>
  </si>
  <si>
    <t>Domaine complément.</t>
  </si>
  <si>
    <t>TIB 1</t>
  </si>
  <si>
    <t>TIP</t>
  </si>
  <si>
    <t>TIB 2</t>
  </si>
  <si>
    <t>TIB 3</t>
  </si>
  <si>
    <t>Semestre 1</t>
  </si>
  <si>
    <t>Semestre 2</t>
  </si>
  <si>
    <t>Moyenne Matu :</t>
  </si>
  <si>
    <t>Points négatifs :</t>
  </si>
  <si>
    <t>Branches&lt;4 :</t>
  </si>
  <si>
    <t>TIB
TIP</t>
  </si>
  <si>
    <t>Français</t>
  </si>
  <si>
    <t>Anglais</t>
  </si>
  <si>
    <t>Allemand</t>
  </si>
  <si>
    <t>Mathématiques</t>
  </si>
  <si>
    <t>Economie et droit</t>
  </si>
  <si>
    <t>Histoire</t>
  </si>
  <si>
    <t>Bulletin maturité</t>
  </si>
  <si>
    <t>Travail interdisciplinaire</t>
  </si>
  <si>
    <t>Domaine fondamental</t>
  </si>
  <si>
    <t>Domaine spécifique</t>
  </si>
  <si>
    <t>Domaine complémentaire</t>
  </si>
  <si>
    <t>Moyenne générale :</t>
  </si>
  <si>
    <t>Nombre de points négatifs :</t>
  </si>
  <si>
    <t>Nombre de branches insuffisantes :</t>
  </si>
  <si>
    <t>Résultat :</t>
  </si>
  <si>
    <t>Maturité économie et services</t>
  </si>
  <si>
    <t>Type économie</t>
  </si>
  <si>
    <t>Indiquer le type</t>
  </si>
  <si>
    <t>Type services</t>
  </si>
  <si>
    <t>F&amp;C</t>
  </si>
  <si>
    <t>Finances et comptabilité</t>
  </si>
  <si>
    <t>Bulletin final matu</t>
  </si>
  <si>
    <t>Moyenne des TIB</t>
  </si>
  <si>
    <r>
      <rPr>
        <b/>
        <u/>
        <sz val="11"/>
        <color theme="1"/>
        <rFont val="Calibri"/>
        <family val="2"/>
        <scheme val="minor"/>
      </rPr>
      <t>Important</t>
    </r>
    <r>
      <rPr>
        <b/>
        <sz val="11"/>
        <color theme="1"/>
        <rFont val="Calibri"/>
        <family val="2"/>
        <scheme val="minor"/>
      </rPr>
      <t xml:space="preserve"> : ce bulletin est mis à disposition à titre indicatif. Seul le bulletin officiel fait foi.</t>
    </r>
  </si>
  <si>
    <t>Notes école</t>
  </si>
  <si>
    <t>TIB 4</t>
  </si>
  <si>
    <t>Semestre 3</t>
  </si>
  <si>
    <t>Semestre 4</t>
  </si>
  <si>
    <t>Examen
écrit</t>
  </si>
  <si>
    <t>Examen
oral</t>
  </si>
  <si>
    <t>Examen
moyenne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</si>
</sst>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0" tint="-0.249977111117893"/>
      <name val="Calibri"/>
      <family val="2"/>
      <scheme val="minor"/>
    </font>
    <font>
      <sz val="8"/>
      <color indexed="81"/>
      <name val="Tahoma"/>
      <family val="2"/>
    </font>
    <font>
      <sz val="22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0" tint="-0.24994659260841701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hair">
        <color auto="1"/>
      </right>
      <top style="medium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6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 textRotation="90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4" borderId="8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0" xfId="0" applyFill="1" applyAlignment="1">
      <alignment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vertical="center"/>
    </xf>
    <xf numFmtId="0" fontId="0" fillId="7" borderId="2" xfId="0" applyFill="1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0" fontId="0" fillId="7" borderId="5" xfId="0" applyFill="1" applyBorder="1" applyAlignment="1" applyProtection="1">
      <alignment horizontal="center" vertical="center"/>
      <protection locked="0"/>
    </xf>
    <xf numFmtId="0" fontId="0" fillId="7" borderId="6" xfId="0" applyFill="1" applyBorder="1" applyAlignment="1" applyProtection="1">
      <alignment horizontal="center" vertical="center"/>
      <protection locked="0"/>
    </xf>
    <xf numFmtId="0" fontId="0" fillId="7" borderId="7" xfId="0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vertical="center"/>
    </xf>
    <xf numFmtId="0" fontId="0" fillId="7" borderId="0" xfId="0" applyFill="1" applyAlignment="1">
      <alignment horizontal="right" vertical="center"/>
    </xf>
    <xf numFmtId="0" fontId="0" fillId="7" borderId="0" xfId="0" applyFill="1" applyAlignment="1">
      <alignment horizontal="center"/>
    </xf>
    <xf numFmtId="0" fontId="0" fillId="7" borderId="14" xfId="0" applyFill="1" applyBorder="1" applyAlignment="1" applyProtection="1">
      <alignment horizontal="center" vertical="center"/>
      <protection locked="0"/>
    </xf>
    <xf numFmtId="0" fontId="0" fillId="8" borderId="11" xfId="0" applyFill="1" applyBorder="1" applyAlignment="1">
      <alignment vertical="center"/>
    </xf>
    <xf numFmtId="0" fontId="0" fillId="6" borderId="11" xfId="0" applyFill="1" applyBorder="1" applyAlignment="1">
      <alignment vertical="center"/>
    </xf>
    <xf numFmtId="0" fontId="0" fillId="8" borderId="22" xfId="0" applyFill="1" applyBorder="1" applyAlignment="1">
      <alignment vertical="center"/>
    </xf>
    <xf numFmtId="0" fontId="0" fillId="8" borderId="18" xfId="0" applyFill="1" applyBorder="1" applyAlignment="1">
      <alignment horizontal="center" vertical="center"/>
    </xf>
    <xf numFmtId="0" fontId="0" fillId="8" borderId="20" xfId="0" applyFill="1" applyBorder="1" applyAlignment="1">
      <alignment horizontal="center" vertical="center"/>
    </xf>
    <xf numFmtId="0" fontId="0" fillId="8" borderId="21" xfId="0" applyFill="1" applyBorder="1" applyAlignment="1">
      <alignment horizontal="center" vertical="center"/>
    </xf>
    <xf numFmtId="0" fontId="0" fillId="7" borderId="23" xfId="0" applyFill="1" applyBorder="1" applyAlignment="1" applyProtection="1">
      <alignment horizontal="center" vertical="center"/>
      <protection locked="0"/>
    </xf>
    <xf numFmtId="0" fontId="0" fillId="7" borderId="0" xfId="0" applyFill="1" applyAlignment="1">
      <alignment horizontal="right"/>
    </xf>
    <xf numFmtId="0" fontId="0" fillId="10" borderId="0" xfId="0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5" fillId="5" borderId="0" xfId="0" applyFont="1" applyFill="1" applyAlignment="1" applyProtection="1">
      <alignment horizontal="center" vertical="center"/>
      <protection locked="0"/>
    </xf>
    <xf numFmtId="0" fontId="0" fillId="7" borderId="0" xfId="0" applyFill="1" applyAlignment="1">
      <alignment horizontal="right" vertical="center"/>
    </xf>
    <xf numFmtId="0" fontId="0" fillId="7" borderId="9" xfId="0" applyFill="1" applyBorder="1" applyAlignment="1">
      <alignment horizontal="right" vertical="center"/>
    </xf>
    <xf numFmtId="0" fontId="2" fillId="3" borderId="0" xfId="2" applyAlignment="1">
      <alignment horizontal="center" vertical="center" wrapText="1"/>
    </xf>
    <xf numFmtId="0" fontId="2" fillId="3" borderId="0" xfId="2" applyAlignment="1">
      <alignment horizontal="center" vertical="center"/>
    </xf>
    <xf numFmtId="0" fontId="1" fillId="2" borderId="0" xfId="1" applyAlignment="1">
      <alignment horizontal="center" vertical="center" textRotation="90" wrapText="1"/>
    </xf>
    <xf numFmtId="0" fontId="0" fillId="7" borderId="0" xfId="0" applyFill="1" applyAlignment="1">
      <alignment horizontal="center" vertical="center"/>
    </xf>
    <xf numFmtId="0" fontId="4" fillId="9" borderId="0" xfId="0" applyFont="1" applyFill="1" applyAlignment="1">
      <alignment horizontal="center"/>
    </xf>
    <xf numFmtId="0" fontId="0" fillId="7" borderId="1" xfId="0" applyFill="1" applyBorder="1" applyAlignment="1">
      <alignment horizontal="center" vertical="center" wrapText="1"/>
    </xf>
    <xf numFmtId="0" fontId="0" fillId="4" borderId="0" xfId="0" applyFill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0" fillId="0" borderId="0" xfId="0" applyAlignment="1">
      <alignment horizontal="right"/>
    </xf>
    <xf numFmtId="0" fontId="0" fillId="7" borderId="12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0" fillId="7" borderId="25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0" fillId="7" borderId="27" xfId="0" applyFill="1" applyBorder="1" applyAlignment="1">
      <alignment horizontal="center" vertical="center"/>
    </xf>
    <xf numFmtId="0" fontId="0" fillId="7" borderId="23" xfId="0" applyFill="1" applyBorder="1" applyAlignment="1" applyProtection="1">
      <alignment horizontal="center" vertical="center"/>
      <protection locked="0"/>
    </xf>
    <xf numFmtId="0" fontId="0" fillId="7" borderId="28" xfId="0" applyFill="1" applyBorder="1" applyAlignment="1" applyProtection="1">
      <alignment horizontal="center" vertical="center"/>
      <protection locked="0"/>
    </xf>
    <xf numFmtId="0" fontId="0" fillId="6" borderId="8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4" fillId="6" borderId="19" xfId="0" applyFont="1" applyFill="1" applyBorder="1" applyAlignment="1">
      <alignment horizontal="center" vertical="center" wrapText="1"/>
    </xf>
    <xf numFmtId="0" fontId="4" fillId="6" borderId="29" xfId="0" applyFont="1" applyFill="1" applyBorder="1" applyAlignment="1">
      <alignment horizontal="center" vertical="center" wrapText="1"/>
    </xf>
    <xf numFmtId="0" fontId="0" fillId="9" borderId="8" xfId="0" applyFill="1" applyBorder="1" applyAlignment="1" applyProtection="1">
      <alignment horizontal="center" vertical="center"/>
      <protection locked="0"/>
    </xf>
    <xf numFmtId="0" fontId="0" fillId="8" borderId="30" xfId="0" applyFill="1" applyBorder="1" applyAlignment="1">
      <alignment horizontal="center" vertical="center"/>
    </xf>
    <xf numFmtId="0" fontId="0" fillId="8" borderId="17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11" borderId="30" xfId="0" applyFill="1" applyBorder="1" applyAlignment="1">
      <alignment horizontal="center" vertical="center"/>
    </xf>
    <xf numFmtId="0" fontId="0" fillId="11" borderId="31" xfId="0" applyFill="1" applyBorder="1" applyAlignment="1">
      <alignment horizontal="center" vertical="center"/>
    </xf>
    <xf numFmtId="0" fontId="0" fillId="8" borderId="32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0" fillId="8" borderId="15" xfId="0" applyFill="1" applyBorder="1" applyAlignment="1">
      <alignment horizontal="center" vertical="center"/>
    </xf>
    <xf numFmtId="0" fontId="4" fillId="6" borderId="33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</cellXfs>
  <cellStyles count="3">
    <cellStyle name="Accent1" xfId="2" builtinId="29"/>
    <cellStyle name="Insatisfaisant" xfId="1" builtinId="27"/>
    <cellStyle name="Normal" xfId="0" builtinId="0"/>
  </cellStyles>
  <dxfs count="15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22743</xdr:colOff>
      <xdr:row>10</xdr:row>
      <xdr:rowOff>121920</xdr:rowOff>
    </xdr:from>
    <xdr:to>
      <xdr:col>46</xdr:col>
      <xdr:colOff>7620</xdr:colOff>
      <xdr:row>18</xdr:row>
      <xdr:rowOff>106680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1463" y="2202180"/>
          <a:ext cx="3253857" cy="14935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1</xdr:row>
      <xdr:rowOff>109354</xdr:rowOff>
    </xdr:from>
    <xdr:to>
      <xdr:col>1</xdr:col>
      <xdr:colOff>15240</xdr:colOff>
      <xdr:row>3</xdr:row>
      <xdr:rowOff>39867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292234"/>
          <a:ext cx="1973580" cy="9058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image" Target="../media/image1.jpeg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image" Target="../media/image1.jpe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K40"/>
  <sheetViews>
    <sheetView showGridLines="0" tabSelected="1" zoomScaleNormal="100" workbookViewId="0">
      <selection activeCell="E10" sqref="E10"/>
    </sheetView>
  </sheetViews>
  <sheetFormatPr baseColWidth="10" defaultColWidth="5.42578125" defaultRowHeight="15" x14ac:dyDescent="0.25"/>
  <cols>
    <col min="1" max="1" width="4.42578125" style="1" customWidth="1"/>
    <col min="2" max="2" width="4.42578125" style="1" hidden="1" customWidth="1"/>
    <col min="3" max="3" width="8.140625" style="2" customWidth="1"/>
    <col min="4" max="4" width="8.28515625" style="1" customWidth="1"/>
    <col min="5" max="7" width="4.28515625" style="1" customWidth="1"/>
    <col min="8" max="8" width="3.140625" style="1" customWidth="1"/>
    <col min="9" max="9" width="4.28515625" style="1" customWidth="1"/>
    <col min="10" max="10" width="3.140625" style="1" customWidth="1"/>
    <col min="11" max="13" width="4.28515625" style="1" customWidth="1"/>
    <col min="14" max="14" width="3.140625" style="1" customWidth="1"/>
    <col min="15" max="15" width="4.28515625" style="1" customWidth="1"/>
    <col min="16" max="16" width="3.140625" style="1" customWidth="1"/>
    <col min="17" max="29" width="4.28515625" style="1" customWidth="1"/>
    <col min="30" max="30" width="5.28515625" style="1" customWidth="1"/>
    <col min="31" max="48" width="4.28515625" style="1" customWidth="1"/>
    <col min="49" max="16384" width="5.42578125" style="1"/>
  </cols>
  <sheetData>
    <row r="2" spans="2:37" ht="31.5" x14ac:dyDescent="0.25">
      <c r="C2" s="30" t="s">
        <v>34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P2" s="31" t="s">
        <v>36</v>
      </c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</row>
    <row r="3" spans="2:37" ht="15" customHeight="1" x14ac:dyDescent="0.25">
      <c r="AC3"/>
      <c r="AD3"/>
      <c r="AE3"/>
    </row>
    <row r="4" spans="2:37" x14ac:dyDescent="0.25">
      <c r="B4" s="4">
        <v>6</v>
      </c>
      <c r="AC4" s="34" t="s">
        <v>43</v>
      </c>
      <c r="AD4" s="34"/>
    </row>
    <row r="5" spans="2:37" x14ac:dyDescent="0.25">
      <c r="B5" s="4">
        <v>5.5</v>
      </c>
      <c r="E5" s="35" t="s">
        <v>13</v>
      </c>
      <c r="F5" s="35"/>
      <c r="G5" s="35"/>
      <c r="H5" s="35"/>
      <c r="I5" s="35"/>
      <c r="K5" s="35" t="s">
        <v>14</v>
      </c>
      <c r="L5" s="35"/>
      <c r="M5" s="35"/>
      <c r="N5" s="35"/>
      <c r="O5" s="35"/>
      <c r="Q5" s="35" t="s">
        <v>45</v>
      </c>
      <c r="R5" s="35"/>
      <c r="S5" s="35"/>
      <c r="T5" s="35"/>
      <c r="U5" s="35"/>
      <c r="W5" s="35" t="s">
        <v>46</v>
      </c>
      <c r="X5" s="35"/>
      <c r="Y5" s="35"/>
      <c r="Z5" s="35"/>
      <c r="AA5" s="35"/>
      <c r="AC5" s="34"/>
      <c r="AD5" s="34"/>
    </row>
    <row r="6" spans="2:37" ht="15.75" thickBot="1" x14ac:dyDescent="0.3">
      <c r="B6" s="4">
        <v>5</v>
      </c>
    </row>
    <row r="7" spans="2:37" x14ac:dyDescent="0.25">
      <c r="B7" s="4">
        <v>4.5</v>
      </c>
      <c r="C7" s="36" t="s">
        <v>7</v>
      </c>
      <c r="D7" s="37" t="s">
        <v>0</v>
      </c>
      <c r="E7" s="11"/>
      <c r="F7" s="12"/>
      <c r="G7" s="13"/>
      <c r="H7" s="7"/>
      <c r="I7" s="7"/>
      <c r="J7" s="7"/>
      <c r="K7" s="11"/>
      <c r="L7" s="12"/>
      <c r="M7" s="13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8"/>
      <c r="AC7" s="8"/>
      <c r="AD7" s="7"/>
      <c r="AE7" s="4"/>
      <c r="AF7" s="4"/>
      <c r="AG7" s="4"/>
      <c r="AH7" s="4"/>
      <c r="AI7" s="4"/>
      <c r="AJ7" s="4"/>
      <c r="AK7" s="4"/>
    </row>
    <row r="8" spans="2:37" ht="15.75" thickBot="1" x14ac:dyDescent="0.3">
      <c r="B8" s="4">
        <v>4</v>
      </c>
      <c r="C8" s="36"/>
      <c r="D8" s="37"/>
      <c r="E8" s="14"/>
      <c r="F8" s="15"/>
      <c r="G8" s="16"/>
      <c r="H8" s="7"/>
      <c r="I8" s="6" t="str">
        <f>IF(COUNT(E7:G8)=0,"",MROUND(AVERAGE(E7:G8),0.5))</f>
        <v/>
      </c>
      <c r="J8" s="7"/>
      <c r="K8" s="14"/>
      <c r="L8" s="15"/>
      <c r="M8" s="16"/>
      <c r="N8" s="7"/>
      <c r="O8" s="6" t="str">
        <f>IF(COUNT(K7:M8)=0,"",MROUND(AVERAGE(K7:M8),0.5))</f>
        <v/>
      </c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32" t="s">
        <v>0</v>
      </c>
      <c r="AC8" s="33"/>
      <c r="AD8" s="6" t="str">
        <f>IF(COUNT(I8,O8)=0,"",ROUND(AVERAGE(I8,O8),1))</f>
        <v/>
      </c>
      <c r="AE8" s="4"/>
      <c r="AF8" s="4"/>
      <c r="AG8" s="4"/>
      <c r="AH8" s="4"/>
      <c r="AI8" s="4"/>
      <c r="AJ8" s="4"/>
      <c r="AK8" s="4"/>
    </row>
    <row r="9" spans="2:37" ht="15.75" thickBot="1" x14ac:dyDescent="0.3">
      <c r="B9" s="4">
        <v>3.5</v>
      </c>
      <c r="C9" s="36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9"/>
      <c r="AC9" s="9"/>
      <c r="AD9" s="4"/>
      <c r="AE9" s="4"/>
      <c r="AF9" s="4"/>
      <c r="AG9" s="4"/>
      <c r="AH9" s="4"/>
      <c r="AI9" s="4"/>
      <c r="AJ9" s="4"/>
      <c r="AK9" s="4"/>
    </row>
    <row r="10" spans="2:37" x14ac:dyDescent="0.25">
      <c r="B10" s="4">
        <v>3</v>
      </c>
      <c r="C10" s="36"/>
      <c r="D10" s="37" t="s">
        <v>1</v>
      </c>
      <c r="E10" s="11"/>
      <c r="F10" s="12"/>
      <c r="G10" s="13"/>
      <c r="H10" s="7"/>
      <c r="I10" s="7"/>
      <c r="J10" s="7"/>
      <c r="K10" s="11"/>
      <c r="L10" s="12"/>
      <c r="M10" s="13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18"/>
      <c r="AC10" s="18"/>
      <c r="AD10" s="7"/>
      <c r="AE10" s="4"/>
      <c r="AF10" s="4"/>
      <c r="AG10" s="4"/>
      <c r="AH10" s="4"/>
      <c r="AI10" s="4"/>
      <c r="AJ10" s="4"/>
      <c r="AK10" s="4"/>
    </row>
    <row r="11" spans="2:37" ht="15.75" thickBot="1" x14ac:dyDescent="0.3">
      <c r="B11" s="4">
        <v>2.5</v>
      </c>
      <c r="C11" s="36"/>
      <c r="D11" s="37"/>
      <c r="E11" s="14"/>
      <c r="F11" s="15"/>
      <c r="G11" s="16"/>
      <c r="H11" s="7"/>
      <c r="I11" s="6" t="str">
        <f>IF(COUNT(E10:G11)=0,"",MROUND(AVERAGE(E10:G11),0.5))</f>
        <v/>
      </c>
      <c r="J11" s="7"/>
      <c r="K11" s="14"/>
      <c r="L11" s="15"/>
      <c r="M11" s="16"/>
      <c r="N11" s="7"/>
      <c r="O11" s="6" t="str">
        <f>IF(COUNT(K10:M11)=0,"",MROUND(AVERAGE(K10:M11),0.5))</f>
        <v/>
      </c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32" t="s">
        <v>1</v>
      </c>
      <c r="AC11" s="33"/>
      <c r="AD11" s="6" t="str">
        <f>IF(COUNT(I11,O11)=0,"",ROUND(AVERAGE(I11,O11),1))</f>
        <v/>
      </c>
      <c r="AE11" s="4"/>
      <c r="AF11" s="4"/>
      <c r="AG11" s="4"/>
      <c r="AH11" s="4"/>
      <c r="AI11" s="4"/>
      <c r="AJ11" s="4"/>
      <c r="AK11" s="4"/>
    </row>
    <row r="12" spans="2:37" ht="15.75" thickBot="1" x14ac:dyDescent="0.3">
      <c r="B12" s="4">
        <v>2</v>
      </c>
      <c r="C12" s="36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9"/>
      <c r="AC12" s="9"/>
      <c r="AD12" s="4"/>
      <c r="AE12" s="4"/>
      <c r="AF12" s="4"/>
      <c r="AG12" s="4"/>
      <c r="AH12" s="4"/>
      <c r="AI12" s="4"/>
      <c r="AJ12" s="4"/>
      <c r="AK12" s="4"/>
    </row>
    <row r="13" spans="2:37" x14ac:dyDescent="0.25">
      <c r="B13" s="4">
        <v>1.5</v>
      </c>
      <c r="C13" s="36"/>
      <c r="D13" s="37" t="s">
        <v>2</v>
      </c>
      <c r="E13" s="7"/>
      <c r="F13" s="29"/>
      <c r="G13" s="7"/>
      <c r="H13" s="7"/>
      <c r="I13" s="7"/>
      <c r="J13" s="7"/>
      <c r="K13" s="7"/>
      <c r="L13" s="7"/>
      <c r="M13" s="7"/>
      <c r="N13" s="7"/>
      <c r="O13" s="7"/>
      <c r="P13" s="7"/>
      <c r="Q13" s="11"/>
      <c r="R13" s="12"/>
      <c r="S13" s="13"/>
      <c r="T13" s="7"/>
      <c r="U13" s="7"/>
      <c r="V13" s="7"/>
      <c r="W13" s="11"/>
      <c r="X13" s="12"/>
      <c r="Y13" s="13"/>
      <c r="Z13" s="7"/>
      <c r="AA13" s="7"/>
      <c r="AB13" s="18"/>
      <c r="AC13" s="18"/>
      <c r="AD13" s="7"/>
      <c r="AE13" s="4"/>
      <c r="AF13" s="4"/>
      <c r="AG13" s="4"/>
      <c r="AH13" s="4"/>
      <c r="AI13" s="4"/>
      <c r="AJ13" s="4"/>
      <c r="AK13" s="4"/>
    </row>
    <row r="14" spans="2:37" ht="15.75" thickBot="1" x14ac:dyDescent="0.3">
      <c r="B14" s="4">
        <v>1</v>
      </c>
      <c r="C14" s="36"/>
      <c r="D14" s="3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14"/>
      <c r="R14" s="15"/>
      <c r="S14" s="16"/>
      <c r="T14" s="7"/>
      <c r="U14" s="6" t="str">
        <f>IF(COUNT(Q13:S14)=0,"",MROUND(AVERAGE(Q13:S14),0.5))</f>
        <v/>
      </c>
      <c r="V14" s="7"/>
      <c r="W14" s="14"/>
      <c r="X14" s="15"/>
      <c r="Y14" s="16"/>
      <c r="Z14" s="7"/>
      <c r="AA14" s="6" t="str">
        <f>IF(COUNT(W13:Y14)=0,"",MROUND(AVERAGE(W13:Y14),0.5))</f>
        <v/>
      </c>
      <c r="AB14" s="32" t="s">
        <v>2</v>
      </c>
      <c r="AC14" s="33"/>
      <c r="AD14" s="6" t="str">
        <f>IF(COUNT(U14,AA14)=0,"",ROUND(AVERAGE(U14,AA14),1))</f>
        <v/>
      </c>
      <c r="AE14" s="4"/>
      <c r="AF14" s="4"/>
      <c r="AG14" s="4"/>
      <c r="AH14" s="4"/>
      <c r="AI14" s="4"/>
      <c r="AJ14" s="4"/>
      <c r="AK14" s="4"/>
    </row>
    <row r="15" spans="2:37" ht="15.75" thickBot="1" x14ac:dyDescent="0.3">
      <c r="B15" s="1" t="s">
        <v>36</v>
      </c>
      <c r="C15" s="36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9"/>
      <c r="AC15" s="9"/>
      <c r="AD15" s="4"/>
      <c r="AE15" s="4"/>
      <c r="AF15" s="4"/>
      <c r="AG15" s="4"/>
      <c r="AH15" s="4"/>
      <c r="AI15" s="4"/>
      <c r="AJ15" s="4"/>
      <c r="AK15" s="4"/>
    </row>
    <row r="16" spans="2:37" x14ac:dyDescent="0.25">
      <c r="B16" s="1" t="s">
        <v>35</v>
      </c>
      <c r="C16" s="36"/>
      <c r="D16" s="37" t="s">
        <v>3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11"/>
      <c r="R16" s="12"/>
      <c r="S16" s="13"/>
      <c r="T16" s="7"/>
      <c r="U16" s="7"/>
      <c r="V16" s="7"/>
      <c r="W16" s="11"/>
      <c r="X16" s="12"/>
      <c r="Y16" s="13"/>
      <c r="Z16" s="7"/>
      <c r="AA16" s="7"/>
      <c r="AB16" s="18"/>
      <c r="AC16" s="18"/>
      <c r="AD16" s="7"/>
      <c r="AE16" s="4"/>
      <c r="AF16" s="4"/>
      <c r="AG16" s="4"/>
      <c r="AH16" s="4"/>
      <c r="AI16" s="4"/>
      <c r="AJ16" s="4"/>
      <c r="AK16" s="4"/>
    </row>
    <row r="17" spans="1:37" ht="15.75" thickBot="1" x14ac:dyDescent="0.3">
      <c r="B17" s="1" t="s">
        <v>37</v>
      </c>
      <c r="C17" s="36"/>
      <c r="D17" s="3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14"/>
      <c r="R17" s="15"/>
      <c r="S17" s="16"/>
      <c r="T17" s="7"/>
      <c r="U17" s="6" t="str">
        <f>IF(COUNT(Q16:S17)=0,"",MROUND(AVERAGE(Q16:S17),0.5))</f>
        <v/>
      </c>
      <c r="V17" s="7"/>
      <c r="W17" s="14"/>
      <c r="X17" s="15"/>
      <c r="Y17" s="16"/>
      <c r="Z17" s="7"/>
      <c r="AA17" s="6" t="str">
        <f>IF(COUNT(W16:Y17)=0,"",MROUND(AVERAGE(W16:Y17),0.5))</f>
        <v/>
      </c>
      <c r="AB17" s="32" t="s">
        <v>3</v>
      </c>
      <c r="AC17" s="33"/>
      <c r="AD17" s="6" t="str">
        <f>IF(COUNT(U17,AA17)=0,"",ROUND(AVERAGE(U17,AA17),1))</f>
        <v/>
      </c>
      <c r="AE17" s="4"/>
      <c r="AF17" s="4"/>
      <c r="AG17" s="4"/>
      <c r="AH17" s="4"/>
      <c r="AI17" s="4"/>
      <c r="AJ17" s="4"/>
      <c r="AK17" s="4"/>
    </row>
    <row r="18" spans="1:37" ht="15.75" thickBot="1" x14ac:dyDescent="0.3">
      <c r="C18" s="3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9"/>
      <c r="AC18" s="9"/>
      <c r="AD18" s="4"/>
      <c r="AE18" s="4"/>
      <c r="AF18" s="4"/>
      <c r="AG18" s="4"/>
      <c r="AH18" s="4"/>
      <c r="AI18" s="4"/>
      <c r="AJ18" s="4"/>
      <c r="AK18" s="4"/>
    </row>
    <row r="19" spans="1:37" x14ac:dyDescent="0.25">
      <c r="C19" s="36" t="s">
        <v>6</v>
      </c>
      <c r="D19" s="42" t="s">
        <v>38</v>
      </c>
      <c r="E19" s="11"/>
      <c r="F19" s="12"/>
      <c r="G19" s="13"/>
      <c r="H19" s="7"/>
      <c r="I19" s="7"/>
      <c r="J19" s="7"/>
      <c r="K19" s="11"/>
      <c r="L19" s="12"/>
      <c r="M19" s="13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18"/>
      <c r="AC19" s="18"/>
      <c r="AD19" s="7"/>
      <c r="AE19" s="4"/>
      <c r="AF19" s="4"/>
      <c r="AG19" s="4"/>
      <c r="AH19" s="4"/>
      <c r="AI19" s="4"/>
      <c r="AJ19" s="4"/>
      <c r="AK19" s="4"/>
    </row>
    <row r="20" spans="1:37" ht="15.75" thickBot="1" x14ac:dyDescent="0.3">
      <c r="C20" s="36"/>
      <c r="D20" s="37"/>
      <c r="E20" s="14"/>
      <c r="F20" s="15"/>
      <c r="G20" s="16"/>
      <c r="H20" s="7"/>
      <c r="I20" s="6" t="str">
        <f>IF(COUNT(E19:G20)=0,"",MROUND(AVERAGE(E19:G20),0.5))</f>
        <v/>
      </c>
      <c r="J20" s="7"/>
      <c r="K20" s="14"/>
      <c r="L20" s="15"/>
      <c r="M20" s="16"/>
      <c r="N20" s="7"/>
      <c r="O20" s="6" t="str">
        <f>IF(COUNT(K19:M20)=0,"",MROUND(AVERAGE(K19:M20),0.5))</f>
        <v/>
      </c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32" t="s">
        <v>38</v>
      </c>
      <c r="AC20" s="33"/>
      <c r="AD20" s="6" t="str">
        <f>IF(COUNT(I20,O20)=0,"",ROUND(AVERAGE(I20,O20),1))</f>
        <v/>
      </c>
      <c r="AE20" s="4"/>
      <c r="AF20" s="4"/>
      <c r="AG20" s="4"/>
      <c r="AH20" s="4"/>
      <c r="AI20" s="4"/>
      <c r="AJ20" s="4"/>
      <c r="AK20" s="4"/>
    </row>
    <row r="21" spans="1:37" ht="15.75" thickBot="1" x14ac:dyDescent="0.3">
      <c r="C21" s="36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3"/>
      <c r="AC21" s="43"/>
      <c r="AD21" s="4"/>
      <c r="AE21" s="4"/>
      <c r="AF21" s="4"/>
      <c r="AG21" s="4"/>
      <c r="AH21" s="4"/>
      <c r="AI21" s="4"/>
      <c r="AJ21" s="4"/>
      <c r="AK21" s="4"/>
    </row>
    <row r="22" spans="1:37" x14ac:dyDescent="0.25">
      <c r="C22" s="36"/>
      <c r="D22" s="37" t="s">
        <v>4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11"/>
      <c r="R22" s="12"/>
      <c r="S22" s="13"/>
      <c r="T22" s="7"/>
      <c r="U22" s="7"/>
      <c r="V22" s="7"/>
      <c r="W22" s="11"/>
      <c r="X22" s="12"/>
      <c r="Y22" s="13"/>
      <c r="Z22" s="7"/>
      <c r="AA22" s="7"/>
      <c r="AB22" s="18"/>
      <c r="AC22" s="18"/>
      <c r="AD22" s="7"/>
      <c r="AE22" s="4"/>
      <c r="AF22" s="4"/>
      <c r="AG22" s="4"/>
      <c r="AH22" s="4"/>
      <c r="AI22" s="4"/>
      <c r="AJ22" s="4"/>
      <c r="AK22" s="4"/>
    </row>
    <row r="23" spans="1:37" ht="15.75" thickBot="1" x14ac:dyDescent="0.3">
      <c r="C23" s="36"/>
      <c r="D23" s="3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14"/>
      <c r="R23" s="15"/>
      <c r="S23" s="16"/>
      <c r="T23" s="7"/>
      <c r="U23" s="6" t="str">
        <f>IF(COUNT(Q22:S23)=0,"",MROUND(AVERAGE(Q22:S23),0.5))</f>
        <v/>
      </c>
      <c r="V23" s="7"/>
      <c r="W23" s="14"/>
      <c r="X23" s="15"/>
      <c r="Y23" s="16"/>
      <c r="Z23" s="7"/>
      <c r="AA23" s="6" t="str">
        <f>IF(COUNT(W22:Y23)=0,"",MROUND(AVERAGE(W22:Y23),0.5))</f>
        <v/>
      </c>
      <c r="AB23" s="32" t="s">
        <v>4</v>
      </c>
      <c r="AC23" s="33"/>
      <c r="AD23" s="6" t="str">
        <f>IF(COUNT(U23,AA23)=0,"",ROUND(AVERAGE(U23,AA23),1))</f>
        <v/>
      </c>
      <c r="AE23" s="4"/>
      <c r="AF23" s="4"/>
      <c r="AG23" s="4"/>
      <c r="AH23" s="4"/>
      <c r="AI23" s="4"/>
      <c r="AJ23" s="4"/>
      <c r="AK23" s="4"/>
    </row>
    <row r="24" spans="1:37" ht="15.75" thickBot="1" x14ac:dyDescent="0.3">
      <c r="C24" s="3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9"/>
      <c r="AC24" s="9"/>
      <c r="AD24" s="4"/>
      <c r="AE24" s="4"/>
      <c r="AF24" s="4"/>
      <c r="AG24" s="4"/>
      <c r="AH24" s="4"/>
      <c r="AI24" s="4"/>
      <c r="AJ24" s="4"/>
      <c r="AK24" s="4"/>
    </row>
    <row r="25" spans="1:37" x14ac:dyDescent="0.25">
      <c r="C25" s="36" t="s">
        <v>8</v>
      </c>
      <c r="D25" s="37" t="s">
        <v>5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11"/>
      <c r="R25" s="12"/>
      <c r="S25" s="13"/>
      <c r="T25" s="7"/>
      <c r="U25" s="7"/>
      <c r="V25" s="7"/>
      <c r="W25" s="11"/>
      <c r="X25" s="12"/>
      <c r="Y25" s="13"/>
      <c r="Z25" s="7"/>
      <c r="AA25" s="7"/>
      <c r="AB25" s="18"/>
      <c r="AC25" s="18"/>
      <c r="AD25" s="7"/>
      <c r="AE25" s="4"/>
      <c r="AF25" s="4"/>
      <c r="AG25" s="4"/>
      <c r="AH25" s="4"/>
      <c r="AI25" s="4"/>
      <c r="AJ25" s="4"/>
      <c r="AK25" s="4"/>
    </row>
    <row r="26" spans="1:37" ht="15.75" thickBot="1" x14ac:dyDescent="0.3">
      <c r="C26" s="36"/>
      <c r="D26" s="3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14"/>
      <c r="R26" s="15"/>
      <c r="S26" s="16"/>
      <c r="T26" s="7"/>
      <c r="U26" s="6" t="str">
        <f>IF(COUNT(Q25:S26)=0,"",MROUND(AVERAGE(Q25:S26),0.5))</f>
        <v/>
      </c>
      <c r="V26" s="7"/>
      <c r="W26" s="14"/>
      <c r="X26" s="15"/>
      <c r="Y26" s="16"/>
      <c r="Z26" s="7"/>
      <c r="AA26" s="6" t="str">
        <f>IF(COUNT(W25:Y26)=0,"",MROUND(AVERAGE(W25:Y26),0.5))</f>
        <v/>
      </c>
      <c r="AB26" s="32" t="s">
        <v>5</v>
      </c>
      <c r="AC26" s="33"/>
      <c r="AD26" s="6" t="str">
        <f>IF(COUNT(U26,AA26)=0,"",ROUND(AVERAGE(U26,AA26),1))</f>
        <v/>
      </c>
      <c r="AE26" s="4"/>
      <c r="AF26" s="4"/>
      <c r="AG26" s="4"/>
      <c r="AH26" s="4"/>
      <c r="AI26" s="4"/>
      <c r="AJ26" s="4"/>
      <c r="AK26" s="4"/>
    </row>
    <row r="27" spans="1:37" ht="15.75" thickBot="1" x14ac:dyDescent="0.3">
      <c r="C27" s="36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9"/>
      <c r="AC27" s="9"/>
      <c r="AD27" s="4"/>
      <c r="AE27" s="4"/>
      <c r="AF27" s="4"/>
      <c r="AG27" s="4"/>
      <c r="AH27" s="4"/>
      <c r="AI27" s="4"/>
      <c r="AJ27" s="4"/>
      <c r="AK27" s="4"/>
    </row>
    <row r="28" spans="1:37" x14ac:dyDescent="0.25">
      <c r="C28" s="36"/>
      <c r="D28" s="39" t="str">
        <f>IF(P2="Type économie","T&amp;E",IF(P2="Type services","EEDR","Bcomp"))</f>
        <v>Bcomp</v>
      </c>
      <c r="E28" s="11"/>
      <c r="F28" s="12"/>
      <c r="G28" s="13"/>
      <c r="H28" s="7"/>
      <c r="I28" s="7"/>
      <c r="J28" s="7"/>
      <c r="K28" s="11"/>
      <c r="L28" s="12"/>
      <c r="M28" s="13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18"/>
      <c r="AC28" s="18"/>
      <c r="AD28" s="7"/>
      <c r="AE28" s="4"/>
      <c r="AF28" s="4"/>
      <c r="AG28" s="4"/>
      <c r="AH28" s="4"/>
      <c r="AI28" s="4"/>
      <c r="AJ28" s="4"/>
      <c r="AK28" s="4"/>
    </row>
    <row r="29" spans="1:37" ht="15.75" thickBot="1" x14ac:dyDescent="0.3">
      <c r="C29" s="36"/>
      <c r="D29" s="39"/>
      <c r="E29" s="14"/>
      <c r="F29" s="15"/>
      <c r="G29" s="16"/>
      <c r="H29" s="7"/>
      <c r="I29" s="6" t="str">
        <f>IF(COUNT(E28:G29)=0,"",MROUND(AVERAGE(E28:G29),0.5))</f>
        <v/>
      </c>
      <c r="J29" s="7"/>
      <c r="K29" s="14"/>
      <c r="L29" s="15"/>
      <c r="M29" s="16"/>
      <c r="N29" s="7"/>
      <c r="O29" s="6" t="str">
        <f>IF(COUNT(K28:M29)=0,"",MROUND(AVERAGE(K28:M29),0.5))</f>
        <v/>
      </c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32" t="str">
        <f>D28</f>
        <v>Bcomp</v>
      </c>
      <c r="AC29" s="33"/>
      <c r="AD29" s="6" t="str">
        <f>IF(COUNT(I29,O29)=0,"",ROUND(AVERAGE(I29,O29),1))</f>
        <v/>
      </c>
      <c r="AE29" s="4"/>
      <c r="AF29" s="4"/>
      <c r="AG29" s="4"/>
      <c r="AH29" s="4"/>
      <c r="AI29" s="4"/>
      <c r="AJ29" s="4"/>
      <c r="AK29" s="4"/>
    </row>
    <row r="30" spans="1:37" x14ac:dyDescent="0.25">
      <c r="C30" s="3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9"/>
      <c r="AC30" s="9"/>
      <c r="AD30" s="4"/>
      <c r="AE30" s="4"/>
      <c r="AF30" s="4"/>
      <c r="AG30" s="4"/>
      <c r="AH30" s="4"/>
      <c r="AI30" s="4"/>
      <c r="AJ30" s="4"/>
      <c r="AK30" s="4"/>
    </row>
    <row r="31" spans="1:37" x14ac:dyDescent="0.25">
      <c r="C31" s="40" t="s">
        <v>15</v>
      </c>
      <c r="D31" s="40"/>
      <c r="E31"/>
      <c r="F31"/>
      <c r="I31" s="6" t="str">
        <f>IF(COUNT(I8:I30)=0,"",ROUND(AVERAGE(I8,I11,I20,I29),1))</f>
        <v/>
      </c>
      <c r="N31" s="4"/>
      <c r="O31" s="6" t="str">
        <f>IF(COUNT(O8:O30)=0,"",ROUND(AVERAGE(O8,O11,O20,O29),1))</f>
        <v/>
      </c>
      <c r="P31" s="4"/>
      <c r="Q31" s="4"/>
      <c r="R31" s="4"/>
      <c r="S31" s="4"/>
      <c r="T31" s="4"/>
      <c r="U31" s="6" t="str">
        <f>IF(COUNT(U8:U30)=0,"",ROUND(AVERAGE(U14,U17,U23,U26),1))</f>
        <v/>
      </c>
      <c r="V31" s="4"/>
      <c r="W31" s="4"/>
      <c r="X31" s="4"/>
      <c r="Y31" s="4"/>
      <c r="Z31" s="4"/>
      <c r="AA31" s="6" t="str">
        <f>IF(COUNT(AA8:AA30)=0,"",ROUND(AVERAGE(AA14,AA17,AA23,AA26),1))</f>
        <v/>
      </c>
      <c r="AB31"/>
      <c r="AC31"/>
      <c r="AD31"/>
    </row>
    <row r="32" spans="1:37" s="2" customFormat="1" x14ac:dyDescent="0.25">
      <c r="A32" s="1"/>
      <c r="B32" s="1"/>
      <c r="C32" s="40" t="s">
        <v>16</v>
      </c>
      <c r="D32" s="40"/>
      <c r="E32"/>
      <c r="F32"/>
      <c r="I32" s="6" t="str">
        <f>IF(COUNT(I8:I30)=0,"",COUNTIF(I8:I30,"&lt;4")*4-SUMIF(I8:I30,"&lt;4"))</f>
        <v/>
      </c>
      <c r="N32" s="5"/>
      <c r="O32" s="6" t="str">
        <f>IF(COUNT(O8:O30)=0,"",COUNTIF(O8:O30,"&lt;4")*4-SUMIF(O8:O30,"&lt;4"))</f>
        <v/>
      </c>
      <c r="P32" s="5"/>
      <c r="Q32" s="5"/>
      <c r="R32" s="5"/>
      <c r="S32" s="5"/>
      <c r="T32" s="5"/>
      <c r="U32" s="6" t="str">
        <f>IF(COUNT(U8:U30)=0,"",COUNTIF(U8:U30,"&lt;4")*4-SUMIF(U8:U30,"&lt;4"))</f>
        <v/>
      </c>
      <c r="V32" s="5"/>
      <c r="W32" s="5"/>
      <c r="X32" s="5"/>
      <c r="Y32" s="5"/>
      <c r="Z32" s="5"/>
      <c r="AA32" s="6" t="str">
        <f>IF(COUNT(AA8:AA30)=0,"",COUNTIF(AA8:AA30,"&lt;4")*4-SUMIF(AA8:AA30,"&lt;4"))</f>
        <v/>
      </c>
      <c r="AB32"/>
      <c r="AC32"/>
      <c r="AD32"/>
    </row>
    <row r="33" spans="1:30" s="2" customFormat="1" x14ac:dyDescent="0.25">
      <c r="A33" s="1"/>
      <c r="B33" s="1"/>
      <c r="C33" s="40" t="s">
        <v>17</v>
      </c>
      <c r="D33" s="40"/>
      <c r="E33"/>
      <c r="F33"/>
      <c r="I33" s="6" t="str">
        <f>IF(COUNT(I8:I30)=0,"",COUNTIF(I8:I30,"&lt;4"))</f>
        <v/>
      </c>
      <c r="N33" s="5"/>
      <c r="O33" s="6" t="str">
        <f>IF(COUNT(O8:O30)=0,"",COUNTIF(O8:O30,"&lt;4"))</f>
        <v/>
      </c>
      <c r="P33" s="5"/>
      <c r="Q33" s="5"/>
      <c r="R33" s="5"/>
      <c r="S33" s="5"/>
      <c r="T33" s="5"/>
      <c r="U33" s="6" t="str">
        <f>IF(COUNT(U8:U30)=0,"",COUNTIF(U8:U30,"&lt;4"))</f>
        <v/>
      </c>
      <c r="V33" s="5"/>
      <c r="W33" s="5"/>
      <c r="X33" s="5"/>
      <c r="Y33" s="5"/>
      <c r="Z33" s="5"/>
      <c r="AA33" s="6" t="str">
        <f>IF(COUNT(AA8:AA30)=0,"",COUNTIF(AA8:AA30,"&lt;4"))</f>
        <v/>
      </c>
      <c r="AB33"/>
      <c r="AC33"/>
      <c r="AD33"/>
    </row>
    <row r="34" spans="1:30" s="2" customFormat="1" ht="15.75" thickBot="1" x14ac:dyDescent="0.3">
      <c r="A34" s="1"/>
      <c r="B34" s="1"/>
      <c r="C34" s="1"/>
      <c r="AB34"/>
      <c r="AC34"/>
      <c r="AD34"/>
    </row>
    <row r="35" spans="1:30" ht="15.75" thickBot="1" x14ac:dyDescent="0.3">
      <c r="C35" s="36" t="s">
        <v>18</v>
      </c>
      <c r="D35" s="8"/>
      <c r="E35" s="8"/>
      <c r="F35" s="8"/>
      <c r="G35" s="8"/>
      <c r="H35" s="8"/>
      <c r="I35" s="8"/>
      <c r="J35" s="8"/>
      <c r="K35" s="44" t="s">
        <v>9</v>
      </c>
      <c r="L35" s="45"/>
      <c r="M35" s="27"/>
      <c r="N35" s="7"/>
      <c r="O35" s="7"/>
      <c r="P35" s="7"/>
      <c r="Q35" s="44" t="s">
        <v>12</v>
      </c>
      <c r="R35" s="45"/>
      <c r="S35" s="27"/>
      <c r="T35" s="7"/>
      <c r="U35" s="7"/>
      <c r="V35" s="7"/>
      <c r="W35" s="46" t="s">
        <v>10</v>
      </c>
      <c r="X35" s="47"/>
      <c r="Y35" s="50"/>
      <c r="Z35" s="7"/>
      <c r="AA35" s="7"/>
      <c r="AB35" s="19"/>
      <c r="AC35" s="19"/>
      <c r="AD35" s="19"/>
    </row>
    <row r="36" spans="1:30" ht="15.75" thickBot="1" x14ac:dyDescent="0.3">
      <c r="C36" s="36"/>
      <c r="D36" s="8"/>
      <c r="E36" s="8"/>
      <c r="F36" s="8"/>
      <c r="G36" s="8"/>
      <c r="H36" s="8"/>
      <c r="I36" s="8"/>
      <c r="J36" s="8"/>
      <c r="K36" s="44" t="s">
        <v>11</v>
      </c>
      <c r="L36" s="45"/>
      <c r="M36" s="20"/>
      <c r="N36" s="7"/>
      <c r="O36" s="6" t="str">
        <f>IF(COUNT(M35:M36)=0,"",MROUND(AVERAGE(M35:M36),0.5))</f>
        <v/>
      </c>
      <c r="P36" s="7"/>
      <c r="Q36" s="44" t="s">
        <v>44</v>
      </c>
      <c r="R36" s="45"/>
      <c r="S36" s="20"/>
      <c r="T36" s="7"/>
      <c r="U36" s="6" t="str">
        <f>IF(COUNT(S35:S36)=0,"",MROUND(AVERAGE(S35:S36),0.5))</f>
        <v/>
      </c>
      <c r="V36" s="7"/>
      <c r="W36" s="48"/>
      <c r="X36" s="49"/>
      <c r="Y36" s="51"/>
      <c r="Z36" s="7"/>
      <c r="AA36" s="7"/>
      <c r="AB36" s="19"/>
      <c r="AC36" s="28" t="s">
        <v>41</v>
      </c>
      <c r="AD36" s="6" t="str">
        <f>IF(COUNT(O36,U36)=0,"",ROUND(AVERAGE(O36,U36),1))</f>
        <v/>
      </c>
    </row>
    <row r="37" spans="1:30" ht="21" customHeight="1" x14ac:dyDescent="0.25">
      <c r="C37" s="41" t="str">
        <f>IF(I31="","",IF(OR(I31&lt;3.95,I32&gt;2,I33&gt;2),"Les résultats actuels ne permettent pas une promotion au semestre 2"))</f>
        <v/>
      </c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</row>
    <row r="38" spans="1:30" x14ac:dyDescent="0.25">
      <c r="C38" s="38" t="s">
        <v>42</v>
      </c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</row>
    <row r="39" spans="1:30" x14ac:dyDescent="0.25">
      <c r="C39"/>
      <c r="D39"/>
      <c r="E39"/>
      <c r="F39"/>
    </row>
    <row r="40" spans="1:30" x14ac:dyDescent="0.25">
      <c r="C40"/>
      <c r="D40"/>
      <c r="E40"/>
      <c r="F40"/>
    </row>
  </sheetData>
  <sheetProtection sheet="1" objects="1" scenarios="1" selectLockedCells="1"/>
  <mergeCells count="39">
    <mergeCell ref="AB20:AC20"/>
    <mergeCell ref="K35:L35"/>
    <mergeCell ref="Q35:R35"/>
    <mergeCell ref="W35:X36"/>
    <mergeCell ref="Y35:Y36"/>
    <mergeCell ref="K36:L36"/>
    <mergeCell ref="Q36:R36"/>
    <mergeCell ref="C35:C36"/>
    <mergeCell ref="C38:AD38"/>
    <mergeCell ref="C19:C23"/>
    <mergeCell ref="C25:C29"/>
    <mergeCell ref="D25:D26"/>
    <mergeCell ref="D28:D29"/>
    <mergeCell ref="C31:D31"/>
    <mergeCell ref="C32:D32"/>
    <mergeCell ref="C33:D33"/>
    <mergeCell ref="C37:AD37"/>
    <mergeCell ref="D19:D20"/>
    <mergeCell ref="D22:D23"/>
    <mergeCell ref="AB29:AC29"/>
    <mergeCell ref="AB26:AC26"/>
    <mergeCell ref="AB23:AC23"/>
    <mergeCell ref="AB21:AC21"/>
    <mergeCell ref="C2:N2"/>
    <mergeCell ref="P2:AD2"/>
    <mergeCell ref="AB8:AC8"/>
    <mergeCell ref="AB11:AC11"/>
    <mergeCell ref="AB14:AC14"/>
    <mergeCell ref="AC4:AD5"/>
    <mergeCell ref="E5:I5"/>
    <mergeCell ref="K5:O5"/>
    <mergeCell ref="C7:C17"/>
    <mergeCell ref="D7:D8"/>
    <mergeCell ref="AB17:AC17"/>
    <mergeCell ref="D10:D11"/>
    <mergeCell ref="D13:D14"/>
    <mergeCell ref="D16:D17"/>
    <mergeCell ref="Q5:U5"/>
    <mergeCell ref="W5:AA5"/>
  </mergeCells>
  <conditionalFormatting sqref="C37:AD37">
    <cfRule type="containsText" dxfId="14" priority="12" operator="containsText" text="Les résultats">
      <formula>NOT(ISERROR(SEARCH("Les résultats",C37)))</formula>
    </cfRule>
  </conditionalFormatting>
  <conditionalFormatting sqref="I31">
    <cfRule type="cellIs" dxfId="13" priority="25" operator="lessThan">
      <formula>4</formula>
    </cfRule>
  </conditionalFormatting>
  <conditionalFormatting sqref="I32">
    <cfRule type="cellIs" dxfId="12" priority="21" stopIfTrue="1" operator="equal">
      <formula>""</formula>
    </cfRule>
  </conditionalFormatting>
  <conditionalFormatting sqref="I32:I33 O32:O33">
    <cfRule type="cellIs" dxfId="11" priority="23" operator="greaterThan">
      <formula>2</formula>
    </cfRule>
  </conditionalFormatting>
  <conditionalFormatting sqref="O31">
    <cfRule type="cellIs" dxfId="10" priority="3" operator="lessThan">
      <formula>4</formula>
    </cfRule>
  </conditionalFormatting>
  <conditionalFormatting sqref="O32:O33 I33">
    <cfRule type="cellIs" dxfId="9" priority="20" stopIfTrue="1" operator="equal">
      <formula>""</formula>
    </cfRule>
  </conditionalFormatting>
  <conditionalFormatting sqref="P2:AA2">
    <cfRule type="cellIs" dxfId="8" priority="61" operator="equal">
      <formula>"indiquer le type"</formula>
    </cfRule>
  </conditionalFormatting>
  <conditionalFormatting sqref="U31">
    <cfRule type="cellIs" dxfId="7" priority="8" operator="equal">
      <formula>""</formula>
    </cfRule>
    <cfRule type="cellIs" dxfId="6" priority="11" operator="lessThan">
      <formula>4</formula>
    </cfRule>
  </conditionalFormatting>
  <conditionalFormatting sqref="U32:U33">
    <cfRule type="cellIs" dxfId="5" priority="9" stopIfTrue="1" operator="equal">
      <formula>""</formula>
    </cfRule>
    <cfRule type="cellIs" dxfId="4" priority="10" operator="greaterThan">
      <formula>2</formula>
    </cfRule>
  </conditionalFormatting>
  <conditionalFormatting sqref="AA31">
    <cfRule type="cellIs" dxfId="3" priority="1" operator="equal">
      <formula>""</formula>
    </cfRule>
    <cfRule type="cellIs" dxfId="2" priority="2" operator="lessThan">
      <formula>4</formula>
    </cfRule>
  </conditionalFormatting>
  <conditionalFormatting sqref="AA32:AA33">
    <cfRule type="cellIs" dxfId="1" priority="5" stopIfTrue="1" operator="equal">
      <formula>""</formula>
    </cfRule>
    <cfRule type="cellIs" dxfId="0" priority="6" operator="greaterThan">
      <formula>2</formula>
    </cfRule>
  </conditionalFormatting>
  <dataValidations count="3">
    <dataValidation type="list" allowBlank="1" showErrorMessage="1" errorTitle="Erreur" error="Les notes vont de 1 à 6 par demi-point" sqref="S35:S36 Y35:Y36 M35:M36" xr:uid="{975543E4-A1FA-4B3C-AD78-C62C1879EB21}">
      <formula1>$B$4:$B$14</formula1>
    </dataValidation>
    <dataValidation type="list" allowBlank="1" showInputMessage="1" showErrorMessage="1" errorTitle="Erreur" error="Les notes vont de 1 à 6 par demi-points." sqref="Q25:S26 E19:G20 Q16:S17 Q13:S14 E10:G11 E28:G29 E7:G8 K7:M8 K10:M11 W13:Y14 W16:Y17 K19:M20 W22:Y23 W25:Y26 K28:M29 Q22:S23" xr:uid="{00000000-0002-0000-0000-000001000000}">
      <formula1>$B$4:$B$14</formula1>
    </dataValidation>
    <dataValidation type="list" allowBlank="1" showErrorMessage="1" errorTitle="Erreur" error="Valeurs de la liste déroulante uniquement." sqref="P2:AA2" xr:uid="{00000000-0002-0000-0000-000002000000}">
      <formula1>$B$15:$B$17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orientation="landscape" r:id="rId1"/>
  <headerFooter>
    <oddFooter>&amp;L&amp;Z&amp;F&amp;REtat au &amp;D</oddFooter>
  </headerFooter>
  <drawing r:id="rId2"/>
  <legacyDrawing r:id="rId3"/>
  <picture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9"/>
  <sheetViews>
    <sheetView showGridLines="0" view="pageLayout" zoomScaleNormal="100" workbookViewId="0">
      <selection activeCell="D5" sqref="D5"/>
    </sheetView>
  </sheetViews>
  <sheetFormatPr baseColWidth="10" defaultColWidth="11.42578125" defaultRowHeight="15" x14ac:dyDescent="0.25"/>
  <cols>
    <col min="1" max="1" width="28.85546875" style="1" customWidth="1"/>
    <col min="2" max="2" width="41.85546875" style="1" customWidth="1"/>
    <col min="3" max="5" width="12.7109375" style="4" customWidth="1"/>
    <col min="6" max="16384" width="11.42578125" style="1"/>
  </cols>
  <sheetData>
    <row r="1" spans="1:7" x14ac:dyDescent="0.25">
      <c r="A1" s="54" t="s">
        <v>42</v>
      </c>
      <c r="B1" s="54"/>
      <c r="C1" s="54"/>
      <c r="D1" s="54"/>
      <c r="E1" s="54"/>
    </row>
    <row r="2" spans="1:7" ht="61.5" x14ac:dyDescent="0.25">
      <c r="B2" s="10" t="s">
        <v>40</v>
      </c>
    </row>
    <row r="3" spans="1:7" ht="15.75" thickBot="1" x14ac:dyDescent="0.3"/>
    <row r="4" spans="1:7" ht="30" x14ac:dyDescent="0.25">
      <c r="A4" s="17"/>
      <c r="B4" s="17"/>
      <c r="C4" s="55" t="s">
        <v>43</v>
      </c>
      <c r="D4" s="56" t="s">
        <v>47</v>
      </c>
      <c r="E4" s="56" t="s">
        <v>48</v>
      </c>
      <c r="F4" s="66" t="s">
        <v>49</v>
      </c>
      <c r="G4" s="67" t="s">
        <v>25</v>
      </c>
    </row>
    <row r="5" spans="1:7" x14ac:dyDescent="0.25">
      <c r="A5" s="52" t="s">
        <v>27</v>
      </c>
      <c r="B5" s="22" t="s">
        <v>19</v>
      </c>
      <c r="C5" s="25" t="str">
        <f>NMFRA</f>
        <v/>
      </c>
      <c r="D5" s="57"/>
      <c r="E5" s="57"/>
      <c r="F5" s="58" t="str">
        <f>IF(COUNT(D5:E5)=0,"",ROUND(AVERAGE(D5:E5),1))</f>
        <v/>
      </c>
      <c r="G5" s="59" t="str">
        <f t="shared" ref="G5:G10" si="0">IF(COUNT(C5,F5)=0,"",MROUND(AVERAGE(C5,F5),0.5))</f>
        <v/>
      </c>
    </row>
    <row r="6" spans="1:7" x14ac:dyDescent="0.25">
      <c r="A6" s="52"/>
      <c r="B6" s="22" t="s">
        <v>21</v>
      </c>
      <c r="C6" s="25" t="str">
        <f>NMALL</f>
        <v/>
      </c>
      <c r="D6" s="57"/>
      <c r="E6" s="57"/>
      <c r="F6" s="58" t="str">
        <f>IF(COUNT(D6:E6)=0,"",ROUND(AVERAGE(D6,D6,D6,E6),1))</f>
        <v/>
      </c>
      <c r="G6" s="59" t="str">
        <f t="shared" si="0"/>
        <v/>
      </c>
    </row>
    <row r="7" spans="1:7" x14ac:dyDescent="0.25">
      <c r="A7" s="52"/>
      <c r="B7" s="22" t="s">
        <v>20</v>
      </c>
      <c r="C7" s="25" t="str">
        <f>NMANG</f>
        <v/>
      </c>
      <c r="D7" s="57"/>
      <c r="E7" s="57"/>
      <c r="F7" s="58" t="str">
        <f>IF(COUNT(D7:E7)=0,"",ROUND(AVERAGE(D7,D7,D7,E7),1))</f>
        <v/>
      </c>
      <c r="G7" s="59" t="str">
        <f t="shared" si="0"/>
        <v/>
      </c>
    </row>
    <row r="8" spans="1:7" x14ac:dyDescent="0.25">
      <c r="A8" s="52"/>
      <c r="B8" s="22" t="s">
        <v>22</v>
      </c>
      <c r="C8" s="25" t="str">
        <f>NMMAT</f>
        <v/>
      </c>
      <c r="D8" s="57"/>
      <c r="E8" s="60"/>
      <c r="F8" s="58" t="str">
        <f>IF(D8=0,"",D8)</f>
        <v/>
      </c>
      <c r="G8" s="59" t="str">
        <f t="shared" si="0"/>
        <v/>
      </c>
    </row>
    <row r="9" spans="1:7" x14ac:dyDescent="0.25">
      <c r="A9" s="53" t="s">
        <v>28</v>
      </c>
      <c r="B9" s="21" t="s">
        <v>39</v>
      </c>
      <c r="C9" s="25" t="str">
        <f>NMGFIN</f>
        <v/>
      </c>
      <c r="D9" s="57"/>
      <c r="E9" s="60"/>
      <c r="F9" s="58" t="str">
        <f t="shared" ref="F9:F10" si="1">IF(D9=0,"",D9)</f>
        <v/>
      </c>
      <c r="G9" s="59" t="str">
        <f t="shared" si="0"/>
        <v/>
      </c>
    </row>
    <row r="10" spans="1:7" x14ac:dyDescent="0.25">
      <c r="A10" s="53"/>
      <c r="B10" s="21" t="s">
        <v>23</v>
      </c>
      <c r="C10" s="25" t="str">
        <f>NMEEDR</f>
        <v/>
      </c>
      <c r="D10" s="57"/>
      <c r="E10" s="60"/>
      <c r="F10" s="58" t="str">
        <f t="shared" si="1"/>
        <v/>
      </c>
      <c r="G10" s="59" t="str">
        <f t="shared" si="0"/>
        <v/>
      </c>
    </row>
    <row r="11" spans="1:7" x14ac:dyDescent="0.25">
      <c r="A11" s="52" t="s">
        <v>29</v>
      </c>
      <c r="B11" s="22" t="s">
        <v>24</v>
      </c>
      <c r="C11" s="25" t="str">
        <f>NMHIS</f>
        <v/>
      </c>
      <c r="D11" s="60"/>
      <c r="E11" s="60"/>
      <c r="F11" s="61"/>
      <c r="G11" s="59" t="str">
        <f>IF(COUNT(C11)=0,"",C11)</f>
        <v/>
      </c>
    </row>
    <row r="12" spans="1:7" x14ac:dyDescent="0.25">
      <c r="A12" s="52"/>
      <c r="B12" s="22" t="str">
        <f>IF(NotesEcole!D28="Bcomp","Branche complémentaire",IF(NotesEcole!D28="T&amp;E","Technique et environnement","Economie et droit (compl.)"))</f>
        <v>Branche complémentaire</v>
      </c>
      <c r="C12" s="25" t="str">
        <f>NMTE</f>
        <v/>
      </c>
      <c r="D12" s="60"/>
      <c r="E12" s="60"/>
      <c r="F12" s="61"/>
      <c r="G12" s="59" t="str">
        <f>IF(COUNT(C12)=0,"",C12)</f>
        <v/>
      </c>
    </row>
    <row r="13" spans="1:7" ht="15.75" thickBot="1" x14ac:dyDescent="0.3">
      <c r="A13" s="23" t="s">
        <v>26</v>
      </c>
      <c r="B13" s="21" t="s">
        <v>26</v>
      </c>
      <c r="C13" s="26" t="str">
        <f>IF(COUNT(NBTIB)=0,"",MROUND(AVERAGE(NBTIB),0.5))</f>
        <v/>
      </c>
      <c r="D13" s="62"/>
      <c r="E13" s="62"/>
      <c r="F13" s="63" t="str">
        <f>IF(TIP=0,"",TIP)</f>
        <v/>
      </c>
      <c r="G13" s="24" t="str">
        <f>IF(COUNT(C13,F13)=0,"",MROUND(AVERAGE(C13,F13),0.5))</f>
        <v/>
      </c>
    </row>
    <row r="14" spans="1:7" ht="15.75" thickBot="1" x14ac:dyDescent="0.3">
      <c r="F14" s="4"/>
      <c r="G14" s="4"/>
    </row>
    <row r="15" spans="1:7" x14ac:dyDescent="0.25">
      <c r="D15" s="9"/>
      <c r="E15" s="9"/>
      <c r="F15" s="9" t="s">
        <v>30</v>
      </c>
      <c r="G15" s="64" t="str">
        <f>IF(COUNT(G5:G13)=0,"",ROUND(AVERAGE(G5:G13),1))</f>
        <v/>
      </c>
    </row>
    <row r="16" spans="1:7" x14ac:dyDescent="0.25">
      <c r="D16" s="9"/>
      <c r="E16" s="9"/>
      <c r="F16" s="9" t="s">
        <v>31</v>
      </c>
      <c r="G16" s="59" t="str">
        <f>IF(COUNT(G5:G13)=0,"",COUNTIF(G5:G13,"&lt;4")*4-SUMIF(G5:G13,"&lt;4"))</f>
        <v/>
      </c>
    </row>
    <row r="17" spans="4:7" ht="15.75" thickBot="1" x14ac:dyDescent="0.3">
      <c r="D17" s="9"/>
      <c r="E17" s="9"/>
      <c r="F17" s="9" t="s">
        <v>32</v>
      </c>
      <c r="G17" s="24" t="str">
        <f>IF(COUNT(G5:G13)=0,"",COUNTIF(G5:G13,"&lt;4"))</f>
        <v/>
      </c>
    </row>
    <row r="18" spans="4:7" ht="15.75" thickBot="1" x14ac:dyDescent="0.3">
      <c r="F18" s="4"/>
      <c r="G18" s="4"/>
    </row>
    <row r="19" spans="4:7" ht="15.75" thickBot="1" x14ac:dyDescent="0.3">
      <c r="D19" s="9"/>
      <c r="E19" s="9"/>
      <c r="F19" s="9" t="s">
        <v>33</v>
      </c>
      <c r="G19" s="65" t="str">
        <f>IF(COUNT(G5:G13)=0,"",IF(AND(G15&gt;=3.95,G16&lt;=2,G17&lt;=2),"Réussi","Echec"))</f>
        <v/>
      </c>
    </row>
  </sheetData>
  <sheetProtection sheet="1" selectLockedCells="1"/>
  <mergeCells count="4">
    <mergeCell ref="A5:A8"/>
    <mergeCell ref="A9:A10"/>
    <mergeCell ref="A11:A12"/>
    <mergeCell ref="A1:E1"/>
  </mergeCells>
  <dataValidations count="1">
    <dataValidation type="list" allowBlank="1" showInputMessage="1" showErrorMessage="1" sqref="D5:D10 E5:E7" xr:uid="{93D4CA35-713A-43F1-AA9D-803F92C1632E}">
      <formula1>$M$5:$M$15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landscape" r:id="rId1"/>
  <drawing r:id="rId2"/>
  <legacyDrawing r:id="rId3"/>
  <picture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16</vt:i4>
      </vt:variant>
    </vt:vector>
  </HeadingPairs>
  <TitlesOfParts>
    <vt:vector size="18" baseType="lpstr">
      <vt:lpstr>NotesEcole</vt:lpstr>
      <vt:lpstr>BulletinFinal</vt:lpstr>
      <vt:lpstr>NBTIB</vt:lpstr>
      <vt:lpstr>NMALL</vt:lpstr>
      <vt:lpstr>NMANG</vt:lpstr>
      <vt:lpstr>NMEEDR</vt:lpstr>
      <vt:lpstr>NMFRA</vt:lpstr>
      <vt:lpstr>NMGFIN</vt:lpstr>
      <vt:lpstr>NMHIS</vt:lpstr>
      <vt:lpstr>NMMAT</vt:lpstr>
      <vt:lpstr>NMTE</vt:lpstr>
      <vt:lpstr>TIB_1</vt:lpstr>
      <vt:lpstr>TIB_2</vt:lpstr>
      <vt:lpstr>TIB_3</vt:lpstr>
      <vt:lpstr>TIB_4</vt:lpstr>
      <vt:lpstr>TIP</vt:lpstr>
      <vt:lpstr>BulletinFinal!Zone_d_impression</vt:lpstr>
      <vt:lpstr>NotesEcole!Zone_d_impression</vt:lpstr>
    </vt:vector>
  </TitlesOfParts>
  <Company>Etat de Vaud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zfpjht</dc:creator>
  <cp:lastModifiedBy>Pablo Tourino</cp:lastModifiedBy>
  <cp:lastPrinted>2015-04-01T10:14:47Z</cp:lastPrinted>
  <dcterms:created xsi:type="dcterms:W3CDTF">2015-03-30T13:52:39Z</dcterms:created>
  <dcterms:modified xsi:type="dcterms:W3CDTF">2026-05-27T07:37:36Z</dcterms:modified>
</cp:coreProperties>
</file>